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yereln\Desktop\"/>
    </mc:Choice>
  </mc:AlternateContent>
  <bookViews>
    <workbookView xWindow="0" yWindow="0" windowWidth="19425" windowHeight="9210" firstSheet="1" activeTab="4"/>
  </bookViews>
  <sheets>
    <sheet name="תנאי סף" sheetId="1" r:id="rId1"/>
    <sheet name="איכות" sheetId="2" r:id="rId2"/>
    <sheet name="תכנית מוצעת" sheetId="9" r:id="rId3"/>
    <sheet name="מחיר" sheetId="3" r:id="rId4"/>
    <sheet name="סיכום" sheetId="10" r:id="rId5"/>
  </sheets>
  <definedNames>
    <definedName name="_Ref312343192" localSheetId="0">'תנאי סף'!$C$29</definedName>
    <definedName name="_Ref381015046" localSheetId="0">'תנאי סף'!#REF!</definedName>
    <definedName name="_Ref381020389" localSheetId="0">'תנאי סף'!$C$38</definedName>
    <definedName name="_Ref404259197" localSheetId="0">'תנאי סף'!$C$20</definedName>
    <definedName name="_Ref476044578" localSheetId="0">'תנאי סף'!$C$18</definedName>
    <definedName name="_Ref484943746" localSheetId="0">'תנאי סף'!$C$16</definedName>
    <definedName name="_Ref535161705" localSheetId="0">'תנאי סף'!$C$19</definedName>
    <definedName name="_Ref535329957" localSheetId="2">'תכנית מוצעת'!#REF!</definedName>
  </definedNames>
  <calcPr calcId="152511"/>
</workbook>
</file>

<file path=xl/calcChain.xml><?xml version="1.0" encoding="utf-8"?>
<calcChain xmlns="http://schemas.openxmlformats.org/spreadsheetml/2006/main">
  <c r="L9" i="2" l="1"/>
  <c r="J9" i="2"/>
  <c r="D5" i="10" l="1"/>
  <c r="E5" i="10"/>
  <c r="F5" i="10"/>
  <c r="C5" i="10"/>
  <c r="B6" i="10"/>
  <c r="F2" i="10"/>
  <c r="E2" i="10"/>
  <c r="D2" i="10"/>
  <c r="C2" i="10"/>
  <c r="F1" i="10"/>
  <c r="E1" i="10"/>
  <c r="D1" i="10"/>
  <c r="C1" i="10"/>
  <c r="C6" i="3"/>
  <c r="D6" i="3"/>
  <c r="E6" i="3"/>
  <c r="B6" i="3"/>
  <c r="C5" i="3"/>
  <c r="D5" i="3"/>
  <c r="E5" i="3"/>
  <c r="B5" i="3"/>
  <c r="C2" i="3"/>
  <c r="D2" i="3"/>
  <c r="E2" i="3"/>
  <c r="B2" i="3"/>
  <c r="C1" i="3"/>
  <c r="D1" i="3"/>
  <c r="E1" i="3"/>
  <c r="B1" i="3"/>
  <c r="L2" i="9"/>
  <c r="J2" i="9"/>
  <c r="H2" i="9"/>
  <c r="F2" i="9"/>
  <c r="L1" i="9"/>
  <c r="J1" i="9"/>
  <c r="H1" i="9"/>
  <c r="F1" i="9"/>
  <c r="K1" i="2"/>
  <c r="I1" i="2"/>
  <c r="G1" i="2"/>
  <c r="E1" i="2"/>
  <c r="G43" i="1"/>
  <c r="F43" i="1"/>
  <c r="E43" i="1"/>
  <c r="D43" i="1"/>
  <c r="G15" i="1"/>
  <c r="F15" i="1"/>
  <c r="E15" i="1"/>
  <c r="D15" i="1"/>
  <c r="E9" i="1"/>
  <c r="F9" i="1"/>
  <c r="G9" i="1"/>
  <c r="G25" i="1" s="1"/>
  <c r="G44" i="1" s="1"/>
  <c r="D9" i="1"/>
  <c r="D25" i="1" l="1"/>
  <c r="D44" i="1" s="1"/>
  <c r="F25" i="1"/>
  <c r="F44" i="1" s="1"/>
  <c r="E25" i="1"/>
  <c r="E44" i="1" s="1"/>
  <c r="H8" i="2"/>
  <c r="J8" i="2"/>
  <c r="L8" i="2"/>
  <c r="F8" i="2"/>
  <c r="H14" i="9" l="1"/>
  <c r="H9" i="2" s="1"/>
  <c r="J14" i="9"/>
  <c r="L14" i="9"/>
  <c r="F14" i="9"/>
  <c r="F9" i="2" s="1"/>
  <c r="E14" i="9" l="1"/>
  <c r="D10" i="2" l="1"/>
  <c r="K2" i="2" l="1"/>
  <c r="K10" i="2" l="1"/>
  <c r="F4" i="10" s="1"/>
  <c r="F6" i="10" l="1"/>
  <c r="F7" i="10" s="1"/>
  <c r="K12" i="2"/>
  <c r="K11" i="2"/>
  <c r="G10" i="2" l="1"/>
  <c r="I10" i="2"/>
  <c r="E4" i="10" l="1"/>
  <c r="E6" i="10" s="1"/>
  <c r="E7" i="10" s="1"/>
  <c r="D4" i="10"/>
  <c r="D6" i="10" s="1"/>
  <c r="D7" i="10" s="1"/>
  <c r="I12" i="2"/>
  <c r="G12" i="2"/>
  <c r="I11" i="2"/>
  <c r="G11" i="2"/>
  <c r="E10" i="2"/>
  <c r="C4" i="10" l="1"/>
  <c r="C6" i="10" s="1"/>
  <c r="C7" i="10" s="1"/>
  <c r="E11" i="2"/>
  <c r="E12" i="2"/>
  <c r="I2" i="2"/>
  <c r="G2" i="2"/>
  <c r="E2" i="2" l="1"/>
</calcChain>
</file>

<file path=xl/sharedStrings.xml><?xml version="1.0" encoding="utf-8"?>
<sst xmlns="http://schemas.openxmlformats.org/spreadsheetml/2006/main" count="167" uniqueCount="137">
  <si>
    <t>שם המציע:</t>
  </si>
  <si>
    <t>שם איש הקשר:</t>
  </si>
  <si>
    <t>טלפון:</t>
  </si>
  <si>
    <t>מס' סעיף</t>
  </si>
  <si>
    <t>תנאי סף מנהליים</t>
  </si>
  <si>
    <t>תנאי סף מקצועיים</t>
  </si>
  <si>
    <t>הנבדק</t>
  </si>
  <si>
    <t>המציע</t>
  </si>
  <si>
    <t>ניקוד</t>
  </si>
  <si>
    <t>ציון איכות</t>
  </si>
  <si>
    <t>ציון מחיר</t>
  </si>
  <si>
    <t>דירוג המציעים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</si>
  <si>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</si>
  <si>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סף איכות:</t>
  </si>
  <si>
    <t>ציון איכות:</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</si>
  <si>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</si>
  <si>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מס' הצעה:</t>
  </si>
  <si>
    <t>סעיף:</t>
  </si>
  <si>
    <t xml:space="preserve">המציע </t>
  </si>
  <si>
    <t>מס' מציע:</t>
  </si>
  <si>
    <t>ניקוד לציון האיכות:</t>
  </si>
  <si>
    <t>הגורם הנבחן:</t>
  </si>
  <si>
    <t>כן</t>
  </si>
  <si>
    <t>לא</t>
  </si>
  <si>
    <t>נימוק</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</si>
  <si>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</si>
  <si>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סעיף</t>
  </si>
  <si>
    <t>ציון</t>
  </si>
  <si>
    <t>פירוט:</t>
  </si>
  <si>
    <t>ח.פ./ת"ז:</t>
  </si>
  <si>
    <t>כתובת דוא"ל:</t>
  </si>
  <si>
    <t>תיאור הרכיב</t>
  </si>
  <si>
    <t>המציע הינו גוף משפטי מאוגד הרשום ברשם רשמי ו/או עוסק מורשה.</t>
  </si>
  <si>
    <t>תיאור הסעיף</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</si>
  <si>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</si>
  <si>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נסיון המציע</t>
  </si>
  <si>
    <t xml:space="preserve">איכות התכנית המוצעת (על פי התכנית הטכנית המוצעת- נספח ב'4)
</t>
  </si>
  <si>
    <t>סעיף משנה:</t>
  </si>
  <si>
    <t>נושא:</t>
  </si>
  <si>
    <t>מציע</t>
  </si>
  <si>
    <t>6.1.1</t>
  </si>
  <si>
    <t>6.1.2</t>
  </si>
  <si>
    <t>6.1.3</t>
  </si>
  <si>
    <t>6.1.4</t>
  </si>
  <si>
    <t>6.1.5</t>
  </si>
  <si>
    <t>ראה לשונית נפרדת</t>
  </si>
  <si>
    <t>אישור עו"ד או רו"ח על היות החתומים בשמו על מסמכי המכרז רשאים לחייב את המציע בחתימתם.</t>
  </si>
  <si>
    <t>סף איכות לשיקול דעת:</t>
  </si>
  <si>
    <t>ערבות הצעה - על המציע לצרף להצעתו ערבות בנקאית לא צמודה, בלתי-מותנית וברת חילוט על סך של 60,000 ₪ (שישים אלף שקלים) על-פי הנוסח האמור בנספח ב'10.</t>
  </si>
  <si>
    <t>6.2.1</t>
  </si>
  <si>
    <t>6.2.2</t>
  </si>
  <si>
    <t>6.2.3</t>
  </si>
  <si>
    <t>מנהל אומנותי</t>
  </si>
  <si>
    <t>תצהיר בדבר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</si>
  <si>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</si>
  <si>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התחייבות לשמירת סודיות ולמניעת ניגוד עניינים (נספח ב'7).</t>
  </si>
  <si>
    <t xml:space="preserve">הצהרה על שימוש בתוכנות מקוריות (נספח ב'8). </t>
  </si>
  <si>
    <t>בהתאם לתכנית העבודה המוצעת לפרויקט כאמור לעיל, על המציעים לצרך להצעתם לוח גאנט מלא לפרויקט, מתחילתו – תחילת ההכנות הלוגיסטיות והעבודה האמנותית – וכלה בסיום האירוע החותם את הפרויקט. יש לפרט במסגרת זו את התאריכים המוצעים לקיום האירועים ומיקומו המוצע של כל אירוע.</t>
  </si>
  <si>
    <t>תכנית עבודה לפרויקט 'חודש הקריאה':
המציעים יגישו הצעה לתכנית עבודה לפרויקט, הכוללת קונספט כולל - תכנית אמנותית ולוגיסטית.
התכנית המוצעת תתבסס על העקרונות שקבעה היחידה המקצועית במשרד התרבות להפקת האירועים, כפי שמפורט בנספח א'.
ההצעה תכלול את חזונו ותפישת עולמו של המציע לגבי אפשרות יצירת עניין נרחב, מחודש ועדכני בספרות העברית, בסופרים ובמשוררים וביצירתם. המציע יתאר כיצד בדעתו להתאים את התכנית האמנותית לקונספט ולמטרת הפרויקט, ויפרט הצעות פרקטיות לאופן יישומם של כל הנ"ל בהפקת הפרויקט, ביצירת תכניו האמנותיים וביצירת תהודה ציבורית אודותיו.
המציע יפרט בהרחבה כיצד ביכולתו להפיק את כלל האירועים המפורטים בנספח א' בצורה מקצועית ומוצלחת, ליצירת חווייה לכל המשתתפים.
על התכנית לכלול גם התייחסות נרחבת לתכנית מיתוג ושיווק לפרויקט, הכוללת קונספט למיתוג הפרויקט ושיווקו לקהל הרחב. 
כמו כן תתייחס התכנית להיבטי ההפקה הטכניים, לרבות הצעה מפורטת למיקום האירועים (בכפוף לעמידה בהגדרות שבנספח א'), לשיטת עבודה לוגיסטית להפקה, לוחות זמנים וכיו"ב.
ההצעה תוגש במסמך כתוב אשר יצורף להצעה.</t>
  </si>
  <si>
    <t>תנאי סף</t>
  </si>
  <si>
    <t>עומד בכל תנאי הסף</t>
  </si>
  <si>
    <t>הוגשו כל המסמכים הנדרשים</t>
  </si>
  <si>
    <t>אין צורך בהשלמות</t>
  </si>
  <si>
    <t>פריסה ארצית: על כל אירוע נוסף (מעבר לשני האירועים הנדרשים בתנאי הסף ‎6.2.5) שהתקיים בפריסה ארצית (כהגדרתה בתנאי הסף האמור – שני אירועים בכל אחד משלושת אזורי הארץ), יקבל המציע נקודה אחת.
עבור כל אירוע שהתקיים ב 3-5 מוקדים בכל אזור – יקבל המציע 2 נק'.
 עבור כל אירוע שהתקיים בלמעלה מ – 5 מוקדים בכל אזור – יקבל המציע 4 נק'.
עבור כל אירוע כאמור, שהתחום העיקרי בו עסק היה תחום הספרות, יקבל המציע נקודה אחת נוספת.
ייבחנו עד 5 אירועים – ניקוד מקסימלי בסעיף זה - 15 נק'.</t>
  </si>
  <si>
    <t>נסיון המנהל האומנתי</t>
  </si>
  <si>
    <t>עבור כל אירוע תרבותי שניהל המנהל האמנותי המוצע, מעבר לנדרש בתנאי הסף, יקבל המציע 1 נק' עד למקסימום של 5 נק' עבור חמישה אירועים נוספים.</t>
  </si>
  <si>
    <t>עבור כל אירוע תרבותי שניהל המנהל האמנותי המוצע ושהנושא המרכזי היה ספרות עברית, מעבר לנדרש בתנאי הסף, יקבל המציע 2 נק' עד למקסימום של 10 נק' עבור חמישה אירועים נוספים.</t>
  </si>
  <si>
    <t>עבור כל אירוע תרבותי שניהל המנהל האמנותי המוצע ושהנושא המרכזי היה ספרות עברית, והיקפו הכספי עלה על 300,000 ₪, יקבל המציע 2 נק' נוספות עד למקסימום של 10 נק' עבור חמישה אירועים.</t>
  </si>
  <si>
    <t>בסעיף זה תיבחן תכנית העבודה המוצעת לפרויקט, תכנית ההפקה מלאה, והתכנית הלוגיסטית ואמנותית המלאה ליישום הקונספט המוצע, כמפורט בסעיף ‎7.2.2 לעיל. הניקוד יינתן על בסיס הפרמטרים בלשונית "התכנית המוצעת".</t>
  </si>
  <si>
    <t>10.6.3.1</t>
  </si>
  <si>
    <t>התרשמות מהתכנית המוצעת</t>
  </si>
  <si>
    <t>הצגת קונספט ותכנית עבודה מפורטת</t>
  </si>
  <si>
    <t>שירה על הבר</t>
  </si>
  <si>
    <t>מופעי שירה וספרות בשכונות</t>
  </si>
  <si>
    <t xml:space="preserve"> מפגשים בבתי אבות</t>
  </si>
  <si>
    <t xml:space="preserve"> מפגשי סופרים ומשוררים בבתים</t>
  </si>
  <si>
    <t>א. הצגת קונספט ותכנית עבודה ברורה ומפורטת</t>
  </si>
  <si>
    <t>ב. התכנית האופרטיבית והלוגיסטית להפקה</t>
  </si>
  <si>
    <t>הצגת לוח הזמנים וגאנט מפורט לביצוע ההפקה</t>
  </si>
  <si>
    <t>לוח הזמנים לביצוע תכנית העבודה להפקת הפרויקט בכללו וכל אירוע בפרט, יש להציג תיאור כאמור עבור כל סוג אירוע.</t>
  </si>
  <si>
    <t>10.6.3.2</t>
  </si>
  <si>
    <t>פירוט</t>
  </si>
  <si>
    <t xml:space="preserve">אחוז עמלה מוצע מתוך עלות האירוע הכוללת </t>
  </si>
  <si>
    <t>ציון מחיר מנורמל</t>
  </si>
  <si>
    <t>ההצעה בטווח</t>
  </si>
  <si>
    <t>שם המציע</t>
  </si>
  <si>
    <t>משקל</t>
  </si>
  <si>
    <t>סה"כ ניקוד</t>
  </si>
  <si>
    <t>5.1</t>
  </si>
  <si>
    <t>5.1.1</t>
  </si>
  <si>
    <t>5.1.2</t>
  </si>
  <si>
    <t>5.1.3</t>
  </si>
  <si>
    <t>5.1.4</t>
  </si>
  <si>
    <t>5.1.5</t>
  </si>
  <si>
    <t>5.2</t>
  </si>
  <si>
    <t>אם המציע הוא תאגיד - במועד הגשת ההצעה המציע אינו בעל חובות אגרה שנתית לרשות התאגידים בגין שנת 2018 או מוקדם מכך. כמו כן, אינו מוגדר כ"חברה מפרה" ו/או לא נשלחה אליו התראה על היותו "חברה מפרה" כאמור בסעיף 362א' לחוק החברות, התשנ"ט 1999.</t>
  </si>
  <si>
    <t>5.2.1.1</t>
  </si>
  <si>
    <t>5.2.1.2</t>
  </si>
  <si>
    <t>5.2.1.3</t>
  </si>
  <si>
    <t>5.2.2.1</t>
  </si>
  <si>
    <t>5.2.2.2</t>
  </si>
  <si>
    <t>5.2.2.3</t>
  </si>
  <si>
    <t>5.2.3</t>
  </si>
  <si>
    <t>5.2.1</t>
  </si>
  <si>
    <t>בעל ניסיון בהפקה / ניהול הפקה של אירוע אחד, שהתקיים במהלך שלוש השנים האחרונות (2016-2018) ובלבד שהאירוע עמד בתנאים המצטברים הבאים:</t>
  </si>
  <si>
    <t xml:space="preserve">ההיקף הכספי של האירוע עמד על  1 מיליון ₪ לפחות; </t>
  </si>
  <si>
    <t xml:space="preserve">האירוע התקיים בפריסה ארצית. פריסה ארצית תיחשב קיום אירוע ב-2 אתרים שונים בלפחות שני אזורים גאוגרפים מתוך ארבעת האזורים הבאים: צפון, מרכז, ירושלים ודרום. </t>
  </si>
  <si>
    <t>האירוע התקיים במשך שני ימי פעילות רצופים לכל הפחות.</t>
  </si>
  <si>
    <t>5.2.2</t>
  </si>
  <si>
    <t>מפיק</t>
  </si>
  <si>
    <t xml:space="preserve"> האירוע התקיים בפריסה ארצית. פריסה ארצית תיחשב קיום אירוע ב-2 אתרים שונים במקביל, בלפחות שני אזורים גאוגרפים מתוך ארבעת האזורים הבאים: צפון, מרכז, ירושלים ודרום. </t>
  </si>
  <si>
    <t>בשלוש השנים האחרונות, שימש המנהל האמנותי המוצע כמנהל אמנותי של לפחות שני אירועי תרבות כהגדרתם בסעיף 2, מהם לפחות אירוע אחד שהתקיים בתחום הספרות והשירה.</t>
  </si>
  <si>
    <t>6. מסמכים נדרשים ותנאי מסירת ההצעה</t>
  </si>
  <si>
    <t>6.1. מסמכים מנהליים</t>
  </si>
  <si>
    <t>6.1.6</t>
  </si>
  <si>
    <t>6.1.7</t>
  </si>
  <si>
    <t>6.1.8</t>
  </si>
  <si>
    <t>6.1.9</t>
  </si>
  <si>
    <t>6.1.10</t>
  </si>
  <si>
    <t>6.1.11</t>
  </si>
  <si>
    <t>6.1.12</t>
  </si>
  <si>
    <t>6.1.13</t>
  </si>
  <si>
    <t>חוברת הצעה מלאה וחתומה כנדרש בסעיף 7.2 להלן.</t>
  </si>
  <si>
    <t>אם המציע הוא תאגיד - יצרף נסח חברה/שותפות עדכני מרשות התאגידים, לצורך הוכחת עמידה בתנאי הסף שבסעיף 5.1.4</t>
  </si>
  <si>
    <t>ערבות בנקאית להבטחת קיום תנאי המכרז, לצורך הוכחת עמידה בתנאי הסף המפורט בסעיף ‎5.1.5 לעיל.</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</si>
  <si>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‎5.1.4 לעיל. אם המציע הוא עמותה, עליו להעביר אישור ניהול תקין מטעם רשם העמותות, תקף למועד הגשת ההצעה. </t>
  </si>
  <si>
    <t xml:space="preserve">אישור לפי חוק עסקאות גופים ציבוריים, בדבר ניהול פנקסי חשבונות ורשומות, כשהוא תקף, להוכחת העמידה בתנאי הסף שבסעיף ‎5.1.2 לעיל. </t>
  </si>
  <si>
    <t>רשימת הפרטים בהצעת המציע, שהמציע מעוניין שיהיו חסויים במידה והוא יזכה. עפ"י האמור בסעיף ‎18.3 לפרק זה. במידה והמציע מבקש להשאיר מידע חסוי, עליו לצרף עותק נוסף של ההצעה, בו מידע זה מושחר.</t>
  </si>
  <si>
    <t>6.2 מסמכים ייחודיים למכרז</t>
  </si>
  <si>
    <t>פרטים אודות ניסיונם של המציע ושל אנשי הצוות המוצעים מטעמו: מנהל ההפקה  והמנהל האמנותי, כנדרש בסעיפים ‎5.2.1.1 - ‎5.2.3 לעיל. הניסיון הנדרש עפ"י סעיף זה יפורט ברשימה כרונולוגית מלאה של העבודות שבוצעו במהלך שנות הניסיון, כולל רשימת הלקוחות שקיבלו שירות זה או דומה לו מהמציע ו/או מבעלי התפקידים המוצעים, תוך ציון שם הלקוח, שם איש הקשר ומספר הטלפון שלו (נספח ב'2, ב'3 ו-ב'4).</t>
  </si>
  <si>
    <t>9.6.1.1</t>
  </si>
  <si>
    <t>9.6.1.2</t>
  </si>
  <si>
    <t>9.6.2.1</t>
  </si>
  <si>
    <t>9.6.2.2</t>
  </si>
  <si>
    <t>9.6.2.3</t>
  </si>
  <si>
    <t>9.6.3</t>
  </si>
  <si>
    <t>משך פעילות: על כל אירוע שהתקיים במשך 3 עד 4 ימים, יקבל המציע נקודה אחת.
 עבור כל אירוע שהתקיים במשך 5עד 7 ימים – יקבל המציע 2 נק'.
 עבור כל אירוע שהתקיים במשך 8 ימים ומעלה – יקבל המציע 3 נק'.
עבור כל אירוע כאמור, שהתחום העיקרי בו עסק היה תחום הספרות, יקבל המציע נקודה אחת נוספת.
בסעיף זה ייבחנו עד 5 אירועים – ניקוד מקסימלי בסעיף זה - 15 נק'.</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</si>
</sst>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0.0"/>
  </numFmts>
  <fonts count="14"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b/>
      <sz val="12"/>
      <name val="David"/>
      <family val="2"/>
    </font>
    <font>
      <sz val="12"/>
      <name val="David"/>
      <family val="2"/>
    </font>
    <font>
      <b/>
      <sz val="12"/>
      <color theme="0"/>
      <name val="David"/>
      <family val="2"/>
    </font>
    <font>
      <b/>
      <sz val="12"/>
      <color theme="4" tint="0.79998168889431442"/>
      <name val="David"/>
      <family val="2"/>
    </font>
    <font>
      <b/>
      <sz val="11"/>
      <name val="David"/>
      <family val="2"/>
    </font>
    <font>
      <b/>
      <sz val="10"/>
      <name val="David"/>
      <family val="2"/>
    </font>
    <font>
      <b/>
      <sz val="15"/>
      <color theme="1"/>
      <name val="Times New Roman"/>
      <family val="1"/>
      <scheme val="major"/>
    </font>
    <font>
      <b/>
      <sz val="13"/>
      <color theme="1"/>
      <name val="Times New Roman"/>
      <family val="1"/>
      <scheme val="major"/>
    </font>
    <font>
      <b/>
      <sz val="16"/>
      <color theme="1"/>
      <name val="David"/>
      <family val="2"/>
    </font>
  </fonts>
  <fills count="22">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6" tint="-0.249977111117893"/>
        <bgColor theme="8" tint="0.79998168889431442"/>
      </patternFill>
    </fill>
    <fill>
      <patternFill patternType="solid">
        <fgColor theme="7"/>
        <bgColor indexed="64"/>
      </patternFill>
    </fill>
  </fills>
  <borders count="64">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187">
    <xf numFmtId="0" fontId="0" fillId="0" borderId="0" xfId="0"/>
    <xf numFmtId="0" fontId="4" fillId="0" borderId="0" xfId="0" applyFont="1"/>
    <xf numFmtId="0" fontId="4" fillId="0" borderId="0" xfId="0" applyFont="1" applyProtection="1">
      <protection hidden="1"/>
    </xf>
    <xf numFmtId="2" fontId="3" fillId="13" borderId="14" xfId="0" applyNumberFormat="1" applyFont="1" applyFill="1" applyBorder="1" applyAlignment="1" applyProtection="1">
      <alignment horizontal="center" vertical="center"/>
      <protection hidden="1"/>
    </xf>
    <xf numFmtId="9" fontId="3" fillId="5" borderId="33" xfId="0" applyNumberFormat="1" applyFont="1" applyFill="1" applyBorder="1" applyAlignment="1" applyProtection="1">
      <alignment horizontal="center" vertical="center"/>
      <protection hidden="1"/>
    </xf>
    <xf numFmtId="2" fontId="3" fillId="5" borderId="15" xfId="0" applyNumberFormat="1" applyFont="1" applyFill="1" applyBorder="1" applyAlignment="1" applyProtection="1">
      <alignment horizontal="center" vertical="center"/>
      <protection hidden="1"/>
    </xf>
    <xf numFmtId="9" fontId="3" fillId="5" borderId="28" xfId="0" applyNumberFormat="1" applyFont="1" applyFill="1" applyBorder="1" applyAlignment="1" applyProtection="1">
      <alignment horizontal="center" vertical="center"/>
      <protection hidden="1"/>
    </xf>
    <xf numFmtId="164" fontId="3" fillId="5" borderId="14" xfId="0" applyNumberFormat="1" applyFont="1" applyFill="1" applyBorder="1" applyAlignment="1" applyProtection="1">
      <alignment horizontal="center" vertical="center"/>
      <protection hidden="1"/>
    </xf>
    <xf numFmtId="9" fontId="7" fillId="14" borderId="34" xfId="0" applyNumberFormat="1" applyFont="1" applyFill="1" applyBorder="1" applyAlignment="1" applyProtection="1">
      <alignment horizontal="center" vertical="center"/>
      <protection hidden="1"/>
    </xf>
    <xf numFmtId="2" fontId="7" fillId="14" borderId="9" xfId="0" applyNumberFormat="1" applyFont="1" applyFill="1" applyBorder="1" applyAlignment="1" applyProtection="1">
      <alignment horizontal="center" vertical="center"/>
      <protection hidden="1"/>
    </xf>
    <xf numFmtId="0" fontId="3" fillId="15" borderId="14" xfId="0" applyFont="1" applyFill="1" applyBorder="1" applyAlignment="1" applyProtection="1">
      <alignment horizontal="center" vertical="center"/>
      <protection hidden="1"/>
    </xf>
    <xf numFmtId="0" fontId="5" fillId="11" borderId="7" xfId="0" applyFont="1" applyFill="1" applyBorder="1" applyAlignment="1" applyProtection="1">
      <alignment horizontal="center" vertical="center" wrapText="1" readingOrder="2"/>
      <protection hidden="1"/>
    </xf>
    <xf numFmtId="9" fontId="4" fillId="0" borderId="0" xfId="0" applyNumberFormat="1" applyFont="1"/>
    <xf numFmtId="0" fontId="3" fillId="2" borderId="10" xfId="0" applyFont="1" applyFill="1" applyBorder="1" applyAlignment="1" applyProtection="1">
      <alignment horizontal="center" vertical="center" wrapText="1" readingOrder="2"/>
      <protection hidden="1"/>
    </xf>
    <xf numFmtId="0" fontId="3" fillId="2" borderId="10" xfId="0" applyFont="1" applyFill="1" applyBorder="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0" borderId="0" xfId="0" applyFont="1" applyBorder="1" applyProtection="1">
      <protection hidden="1"/>
    </xf>
    <xf numFmtId="0" fontId="4" fillId="4" borderId="16" xfId="0" applyFont="1" applyFill="1" applyBorder="1" applyAlignment="1" applyProtection="1">
      <alignment horizontal="center" vertical="center" wrapText="1"/>
      <protection locked="0"/>
    </xf>
    <xf numFmtId="0" fontId="4" fillId="7" borderId="40"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6" borderId="15" xfId="0" applyFont="1" applyFill="1" applyBorder="1" applyAlignment="1" applyProtection="1">
      <alignment vertical="center" wrapText="1" readingOrder="2"/>
      <protection hidden="1"/>
    </xf>
    <xf numFmtId="0" fontId="4" fillId="17" borderId="31" xfId="0" applyFont="1" applyFill="1" applyBorder="1" applyAlignment="1">
      <alignment horizontal="center" vertical="center" wrapText="1"/>
    </xf>
    <xf numFmtId="0" fontId="4" fillId="4" borderId="12" xfId="0" applyFont="1" applyFill="1" applyBorder="1" applyAlignment="1" applyProtection="1">
      <alignment horizontal="center" vertical="center" wrapText="1"/>
      <protection locked="0"/>
    </xf>
    <xf numFmtId="0" fontId="1" fillId="2" borderId="14" xfId="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hidden="1"/>
    </xf>
    <xf numFmtId="0" fontId="3" fillId="12" borderId="1" xfId="0" applyFont="1" applyFill="1" applyBorder="1" applyAlignment="1" applyProtection="1">
      <alignment horizontal="center" vertical="center" readingOrder="2"/>
      <protection hidden="1"/>
    </xf>
    <xf numFmtId="0" fontId="3" fillId="18" borderId="54" xfId="0" applyFont="1" applyFill="1" applyBorder="1" applyAlignment="1">
      <alignment horizontal="center" vertical="center" wrapText="1"/>
    </xf>
    <xf numFmtId="0" fontId="3" fillId="18" borderId="26" xfId="0" applyFont="1" applyFill="1" applyBorder="1" applyAlignment="1">
      <alignment horizontal="center" vertical="center" wrapText="1"/>
    </xf>
    <xf numFmtId="0" fontId="3" fillId="18" borderId="48" xfId="0" applyFont="1" applyFill="1" applyBorder="1" applyAlignment="1">
      <alignment horizontal="center" vertical="center" wrapText="1"/>
    </xf>
    <xf numFmtId="0" fontId="4" fillId="0" borderId="53" xfId="0" applyFont="1" applyBorder="1" applyAlignment="1">
      <alignment vertical="center" wrapText="1"/>
    </xf>
    <xf numFmtId="0" fontId="4" fillId="0" borderId="11" xfId="0" applyFont="1" applyBorder="1" applyAlignment="1">
      <alignment vertical="center" wrapText="1"/>
    </xf>
    <xf numFmtId="49" fontId="3" fillId="3" borderId="7" xfId="0" applyNumberFormat="1" applyFont="1" applyFill="1" applyBorder="1" applyAlignment="1" applyProtection="1">
      <alignment horizontal="center" vertical="center"/>
      <protection hidden="1"/>
    </xf>
    <xf numFmtId="0" fontId="4" fillId="4" borderId="53"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25"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wrapText="1"/>
      <protection hidden="1"/>
    </xf>
    <xf numFmtId="0" fontId="3" fillId="2" borderId="12" xfId="0" applyFont="1" applyFill="1" applyBorder="1" applyAlignment="1" applyProtection="1">
      <alignment horizontal="center" vertical="center" wrapText="1"/>
      <protection hidden="1"/>
    </xf>
    <xf numFmtId="0" fontId="4" fillId="6" borderId="40" xfId="0" applyFont="1" applyFill="1" applyBorder="1" applyAlignment="1" applyProtection="1">
      <alignment vertical="center" wrapText="1" readingOrder="2"/>
      <protection hidden="1"/>
    </xf>
    <xf numFmtId="0" fontId="4" fillId="5" borderId="40" xfId="0" applyFont="1" applyFill="1" applyBorder="1" applyAlignment="1" applyProtection="1">
      <alignment horizontal="right" vertical="center" wrapText="1" readingOrder="2"/>
      <protection hidden="1"/>
    </xf>
    <xf numFmtId="0" fontId="3" fillId="4" borderId="39" xfId="0" applyFont="1" applyFill="1" applyBorder="1" applyAlignment="1" applyProtection="1">
      <alignment horizontal="center" vertical="center"/>
      <protection hidden="1"/>
    </xf>
    <xf numFmtId="0" fontId="3" fillId="2" borderId="5" xfId="0" applyFont="1" applyFill="1" applyBorder="1" applyAlignment="1" applyProtection="1">
      <alignment horizontal="center" wrapText="1"/>
      <protection hidden="1"/>
    </xf>
    <xf numFmtId="49" fontId="3" fillId="6" borderId="52" xfId="0" applyNumberFormat="1" applyFont="1" applyFill="1" applyBorder="1" applyAlignment="1" applyProtection="1">
      <alignment horizontal="center" vertical="center" readingOrder="2"/>
      <protection hidden="1"/>
    </xf>
    <xf numFmtId="0" fontId="4" fillId="6" borderId="51" xfId="0" applyFont="1" applyFill="1" applyBorder="1" applyAlignment="1" applyProtection="1">
      <alignment vertical="center" wrapText="1" readingOrder="2"/>
      <protection hidden="1"/>
    </xf>
    <xf numFmtId="49" fontId="3" fillId="3" borderId="41" xfId="0" applyNumberFormat="1" applyFont="1" applyFill="1" applyBorder="1" applyAlignment="1" applyProtection="1">
      <alignment horizontal="center" vertical="center"/>
      <protection hidden="1"/>
    </xf>
    <xf numFmtId="0" fontId="3" fillId="3" borderId="46" xfId="0" applyFont="1" applyFill="1" applyBorder="1" applyAlignment="1" applyProtection="1">
      <alignment horizontal="center" vertical="center" wrapText="1"/>
      <protection hidden="1"/>
    </xf>
    <xf numFmtId="0" fontId="4" fillId="6" borderId="44" xfId="0" applyFont="1" applyFill="1" applyBorder="1" applyAlignment="1" applyProtection="1">
      <alignment vertical="center" wrapText="1" readingOrder="2"/>
      <protection hidden="1"/>
    </xf>
    <xf numFmtId="0" fontId="3" fillId="3" borderId="46" xfId="0" applyNumberFormat="1" applyFont="1" applyFill="1" applyBorder="1" applyAlignment="1" applyProtection="1">
      <alignment horizontal="center" vertical="center" wrapText="1" readingOrder="2"/>
      <protection hidden="1"/>
    </xf>
    <xf numFmtId="49" fontId="3" fillId="6" borderId="24" xfId="0" applyNumberFormat="1" applyFont="1" applyFill="1" applyBorder="1" applyAlignment="1" applyProtection="1">
      <alignment horizontal="center" vertical="center" readingOrder="2"/>
      <protection hidden="1"/>
    </xf>
    <xf numFmtId="0" fontId="4" fillId="6" borderId="14" xfId="0" applyFont="1" applyFill="1" applyBorder="1" applyAlignment="1" applyProtection="1">
      <alignment vertical="center" wrapText="1" readingOrder="2"/>
      <protection hidden="1"/>
    </xf>
    <xf numFmtId="49" fontId="3" fillId="6" borderId="55" xfId="0" applyNumberFormat="1" applyFont="1" applyFill="1" applyBorder="1" applyAlignment="1" applyProtection="1">
      <alignment horizontal="center" vertical="center" readingOrder="2"/>
      <protection hidden="1"/>
    </xf>
    <xf numFmtId="0" fontId="3" fillId="9" borderId="40" xfId="0" applyFont="1" applyFill="1" applyBorder="1" applyAlignment="1">
      <alignment horizontal="center" vertical="center" wrapText="1"/>
    </xf>
    <xf numFmtId="0" fontId="4" fillId="6" borderId="9" xfId="0" applyFont="1" applyFill="1" applyBorder="1" applyAlignment="1" applyProtection="1">
      <alignment vertical="center" wrapText="1" readingOrder="2"/>
      <protection hidden="1"/>
    </xf>
    <xf numFmtId="0" fontId="3" fillId="9" borderId="55"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9" borderId="24" xfId="0" applyFont="1" applyFill="1" applyBorder="1" applyAlignment="1">
      <alignment horizontal="center" vertical="top" wrapText="1"/>
    </xf>
    <xf numFmtId="0" fontId="3" fillId="9" borderId="24"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4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4" fillId="17" borderId="49" xfId="0" applyFont="1" applyFill="1" applyBorder="1" applyAlignment="1">
      <alignment horizontal="center" vertical="center" wrapText="1"/>
    </xf>
    <xf numFmtId="0" fontId="5" fillId="9" borderId="51" xfId="0" applyFont="1" applyFill="1" applyBorder="1" applyAlignment="1" applyProtection="1">
      <alignment horizontal="center" vertical="center" wrapText="1" readingOrder="2"/>
      <protection hidden="1"/>
    </xf>
    <xf numFmtId="44" fontId="3" fillId="3" borderId="7" xfId="3" applyFont="1" applyFill="1" applyBorder="1" applyAlignment="1">
      <alignment horizontal="center"/>
    </xf>
    <xf numFmtId="0" fontId="5" fillId="9" borderId="43" xfId="0" applyFont="1" applyFill="1" applyBorder="1" applyAlignment="1" applyProtection="1">
      <alignment horizontal="center" vertical="center" wrapText="1" readingOrder="2"/>
      <protection hidden="1"/>
    </xf>
    <xf numFmtId="0" fontId="5" fillId="9" borderId="35" xfId="0" applyFont="1" applyFill="1" applyBorder="1" applyAlignment="1" applyProtection="1">
      <alignment horizontal="center" vertical="center" wrapText="1" readingOrder="2"/>
      <protection hidden="1"/>
    </xf>
    <xf numFmtId="0" fontId="5" fillId="9" borderId="37" xfId="0" applyFont="1" applyFill="1" applyBorder="1" applyAlignment="1" applyProtection="1">
      <alignment horizontal="center" vertical="center" wrapText="1" readingOrder="2"/>
      <protection hidden="1"/>
    </xf>
    <xf numFmtId="0" fontId="5" fillId="9" borderId="58" xfId="0" applyFont="1" applyFill="1" applyBorder="1" applyAlignment="1" applyProtection="1">
      <alignment horizontal="center" vertical="center" wrapText="1" readingOrder="2"/>
      <protection hidden="1"/>
    </xf>
    <xf numFmtId="164" fontId="9" fillId="8" borderId="59" xfId="0" applyNumberFormat="1" applyFont="1" applyFill="1" applyBorder="1" applyAlignment="1" applyProtection="1">
      <alignment horizontal="center" vertical="center" wrapText="1" readingOrder="2"/>
      <protection hidden="1"/>
    </xf>
    <xf numFmtId="0" fontId="5" fillId="9" borderId="29" xfId="0" applyFont="1" applyFill="1" applyBorder="1" applyAlignment="1" applyProtection="1">
      <alignment horizontal="center" vertical="center" wrapText="1" readingOrder="2"/>
      <protection hidden="1"/>
    </xf>
    <xf numFmtId="0" fontId="5" fillId="9" borderId="47" xfId="0" applyFont="1" applyFill="1" applyBorder="1" applyAlignment="1" applyProtection="1">
      <alignment horizontal="center" vertical="center" wrapText="1" readingOrder="2"/>
      <protection hidden="1"/>
    </xf>
    <xf numFmtId="2" fontId="9" fillId="8" borderId="59" xfId="0" applyNumberFormat="1" applyFont="1" applyFill="1" applyBorder="1" applyAlignment="1" applyProtection="1">
      <alignment horizontal="center" vertical="center" wrapText="1" readingOrder="2"/>
      <protection hidden="1"/>
    </xf>
    <xf numFmtId="0" fontId="10" fillId="9" borderId="35" xfId="0" applyFont="1" applyFill="1" applyBorder="1" applyAlignment="1" applyProtection="1">
      <alignment horizontal="center" vertical="center" wrapText="1" readingOrder="2"/>
      <protection hidden="1"/>
    </xf>
    <xf numFmtId="1" fontId="7" fillId="10" borderId="3" xfId="2" applyNumberFormat="1" applyFont="1" applyFill="1" applyBorder="1" applyAlignment="1" applyProtection="1">
      <alignment horizontal="center" vertical="center" wrapText="1" readingOrder="2"/>
      <protection hidden="1"/>
    </xf>
    <xf numFmtId="0" fontId="5" fillId="7" borderId="50" xfId="0" applyFont="1" applyFill="1" applyBorder="1" applyAlignment="1" applyProtection="1">
      <alignment horizontal="center" vertical="center" wrapText="1" readingOrder="2"/>
      <protection hidden="1"/>
    </xf>
    <xf numFmtId="0" fontId="5" fillId="9" borderId="61" xfId="0" applyFont="1" applyFill="1" applyBorder="1" applyAlignment="1" applyProtection="1">
      <alignment horizontal="center" vertical="center" wrapText="1" readingOrder="2"/>
      <protection hidden="1"/>
    </xf>
    <xf numFmtId="0" fontId="5" fillId="7" borderId="42" xfId="0" applyFont="1" applyFill="1" applyBorder="1" applyAlignment="1" applyProtection="1">
      <alignment horizontal="center" vertical="center" wrapText="1" readingOrder="2"/>
      <protection hidden="1"/>
    </xf>
    <xf numFmtId="164" fontId="6" fillId="8" borderId="57" xfId="0" applyNumberFormat="1" applyFont="1" applyFill="1" applyBorder="1" applyAlignment="1" applyProtection="1">
      <alignment horizontal="center" vertical="center" wrapText="1" readingOrder="2"/>
      <protection hidden="1"/>
    </xf>
    <xf numFmtId="164" fontId="5" fillId="8" borderId="57" xfId="0" applyNumberFormat="1" applyFont="1" applyFill="1" applyBorder="1" applyAlignment="1" applyProtection="1">
      <alignment horizontal="center" vertical="center" wrapText="1" readingOrder="2"/>
      <protection hidden="1"/>
    </xf>
    <xf numFmtId="164" fontId="5" fillId="8" borderId="29" xfId="0" applyNumberFormat="1" applyFont="1" applyFill="1" applyBorder="1" applyAlignment="1" applyProtection="1">
      <alignment horizontal="center" vertical="center" wrapText="1" readingOrder="2"/>
      <protection hidden="1"/>
    </xf>
    <xf numFmtId="164" fontId="9" fillId="8" borderId="46" xfId="0" applyNumberFormat="1" applyFont="1" applyFill="1" applyBorder="1" applyAlignment="1" applyProtection="1">
      <alignment horizontal="center" vertical="center" wrapText="1" readingOrder="2"/>
      <protection hidden="1"/>
    </xf>
    <xf numFmtId="2" fontId="5" fillId="8" borderId="56" xfId="0" applyNumberFormat="1" applyFont="1" applyFill="1" applyBorder="1" applyAlignment="1" applyProtection="1">
      <alignment horizontal="center" vertical="center" wrapText="1" readingOrder="2"/>
      <protection hidden="1"/>
    </xf>
    <xf numFmtId="2" fontId="9" fillId="8" borderId="62" xfId="0" applyNumberFormat="1" applyFont="1" applyFill="1" applyBorder="1" applyAlignment="1" applyProtection="1">
      <alignment horizontal="center" vertical="center" wrapText="1" readingOrder="2"/>
      <protection hidden="1"/>
    </xf>
    <xf numFmtId="49" fontId="3" fillId="3" borderId="4" xfId="0" applyNumberFormat="1" applyFont="1" applyFill="1" applyBorder="1" applyAlignment="1" applyProtection="1">
      <alignment horizontal="center" vertical="center" wrapText="1"/>
      <protection hidden="1"/>
    </xf>
    <xf numFmtId="0" fontId="5" fillId="11" borderId="7" xfId="0" applyFont="1" applyFill="1" applyBorder="1" applyAlignment="1" applyProtection="1">
      <alignment horizontal="center" vertical="center" wrapText="1" readingOrder="2"/>
      <protection hidden="1"/>
    </xf>
    <xf numFmtId="0" fontId="3" fillId="9" borderId="40"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24" xfId="0" applyFont="1" applyFill="1" applyBorder="1" applyAlignment="1">
      <alignment horizontal="center" vertical="center" wrapText="1"/>
    </xf>
    <xf numFmtId="0" fontId="3" fillId="0" borderId="8" xfId="0" applyFont="1" applyBorder="1" applyAlignment="1">
      <alignment horizontal="center"/>
    </xf>
    <xf numFmtId="0" fontId="3" fillId="3" borderId="41" xfId="0" applyFont="1" applyFill="1" applyBorder="1" applyAlignment="1">
      <alignment horizontal="center" wrapText="1"/>
    </xf>
    <xf numFmtId="0" fontId="3" fillId="7" borderId="51" xfId="0" applyFont="1" applyFill="1" applyBorder="1" applyAlignment="1">
      <alignment horizontal="center" vertical="center" wrapText="1"/>
    </xf>
    <xf numFmtId="0" fontId="5" fillId="9" borderId="58" xfId="0" applyFont="1" applyFill="1" applyBorder="1" applyAlignment="1" applyProtection="1">
      <alignment horizontal="right" vertical="center" wrapText="1" readingOrder="2"/>
      <protection hidden="1"/>
    </xf>
    <xf numFmtId="0" fontId="5" fillId="9" borderId="41" xfId="0" applyFont="1" applyFill="1" applyBorder="1" applyAlignment="1" applyProtection="1">
      <alignment horizontal="right" vertical="center" wrapText="1" readingOrder="2"/>
      <protection hidden="1"/>
    </xf>
    <xf numFmtId="0" fontId="5" fillId="9" borderId="29" xfId="0" applyFont="1" applyFill="1" applyBorder="1" applyAlignment="1" applyProtection="1">
      <alignment horizontal="right" vertical="center" wrapText="1" readingOrder="2"/>
      <protection hidden="1"/>
    </xf>
    <xf numFmtId="0" fontId="5" fillId="9" borderId="51" xfId="0" applyFont="1" applyFill="1" applyBorder="1" applyAlignment="1" applyProtection="1">
      <alignment horizontal="right" vertical="center" wrapText="1" readingOrder="2"/>
      <protection hidden="1"/>
    </xf>
    <xf numFmtId="0" fontId="4" fillId="6" borderId="5" xfId="0" applyFont="1" applyFill="1" applyBorder="1" applyAlignment="1" applyProtection="1">
      <alignment vertical="center" wrapText="1" readingOrder="2"/>
      <protection hidden="1"/>
    </xf>
    <xf numFmtId="0" fontId="11" fillId="20" borderId="29" xfId="0" applyFont="1" applyFill="1" applyBorder="1" applyAlignment="1" applyProtection="1">
      <alignment horizontal="center" vertical="center"/>
      <protection hidden="1"/>
    </xf>
    <xf numFmtId="0" fontId="12" fillId="17" borderId="6" xfId="0" applyFont="1" applyFill="1" applyBorder="1" applyAlignment="1" applyProtection="1">
      <alignment horizontal="center" vertical="center" wrapText="1"/>
      <protection hidden="1"/>
    </xf>
    <xf numFmtId="0" fontId="12" fillId="17" borderId="20" xfId="0" applyFont="1" applyFill="1" applyBorder="1" applyAlignment="1" applyProtection="1">
      <alignment horizontal="center" vertical="center" wrapText="1"/>
      <protection hidden="1"/>
    </xf>
    <xf numFmtId="0" fontId="3" fillId="4" borderId="38" xfId="0" applyFont="1" applyFill="1" applyBorder="1" applyAlignment="1" applyProtection="1">
      <alignment horizontal="center" vertical="center"/>
      <protection hidden="1"/>
    </xf>
    <xf numFmtId="0" fontId="4" fillId="5" borderId="44" xfId="0" applyFont="1" applyFill="1" applyBorder="1" applyAlignment="1" applyProtection="1">
      <alignment horizontal="right" vertical="center" wrapText="1" readingOrder="2"/>
      <protection hidden="1"/>
    </xf>
    <xf numFmtId="0" fontId="4" fillId="0" borderId="33" xfId="0" applyFont="1" applyBorder="1" applyAlignment="1">
      <alignment vertical="center" wrapText="1"/>
    </xf>
    <xf numFmtId="0" fontId="4" fillId="0" borderId="49" xfId="0" applyFont="1" applyBorder="1" applyAlignment="1">
      <alignment vertical="center" wrapText="1"/>
    </xf>
    <xf numFmtId="9" fontId="3" fillId="5" borderId="36" xfId="0" applyNumberFormat="1" applyFont="1" applyFill="1" applyBorder="1" applyAlignment="1" applyProtection="1">
      <alignment vertical="center"/>
      <protection hidden="1"/>
    </xf>
    <xf numFmtId="9" fontId="3" fillId="5" borderId="37" xfId="0" applyNumberFormat="1" applyFont="1" applyFill="1" applyBorder="1" applyAlignment="1" applyProtection="1">
      <alignment vertical="center"/>
      <protection hidden="1"/>
    </xf>
    <xf numFmtId="0" fontId="3" fillId="7" borderId="54" xfId="0" applyFont="1" applyFill="1" applyBorder="1" applyAlignment="1">
      <alignment wrapText="1"/>
    </xf>
    <xf numFmtId="49" fontId="3" fillId="3" borderId="2" xfId="0" applyNumberFormat="1" applyFont="1" applyFill="1" applyBorder="1" applyAlignment="1" applyProtection="1">
      <alignment horizontal="center" vertical="center" wrapText="1" readingOrder="2"/>
      <protection hidden="1"/>
    </xf>
    <xf numFmtId="49" fontId="3" fillId="3" borderId="5" xfId="0" applyNumberFormat="1" applyFont="1" applyFill="1" applyBorder="1" applyAlignment="1" applyProtection="1">
      <alignment horizontal="center" vertical="center" wrapText="1" readingOrder="2"/>
      <protection hidden="1"/>
    </xf>
    <xf numFmtId="49" fontId="3" fillId="21" borderId="7" xfId="0" applyNumberFormat="1" applyFont="1" applyFill="1" applyBorder="1" applyAlignment="1" applyProtection="1">
      <alignment horizontal="center" vertical="center" wrapText="1"/>
      <protection hidden="1"/>
    </xf>
    <xf numFmtId="49" fontId="3" fillId="21" borderId="8" xfId="0" applyNumberFormat="1" applyFont="1" applyFill="1" applyBorder="1" applyAlignment="1" applyProtection="1">
      <alignment horizontal="center" vertical="center" wrapText="1"/>
      <protection hidden="1"/>
    </xf>
    <xf numFmtId="49" fontId="3" fillId="21" borderId="20" xfId="0" applyNumberFormat="1" applyFont="1" applyFill="1" applyBorder="1" applyAlignment="1" applyProtection="1">
      <alignment horizontal="center" vertical="center" wrapText="1"/>
      <protection hidden="1"/>
    </xf>
    <xf numFmtId="49" fontId="13" fillId="21" borderId="3" xfId="0" applyNumberFormat="1" applyFont="1" applyFill="1" applyBorder="1" applyAlignment="1" applyProtection="1">
      <alignment horizontal="center" vertical="center" wrapText="1"/>
      <protection hidden="1"/>
    </xf>
    <xf numFmtId="49" fontId="13" fillId="21" borderId="21" xfId="0" applyNumberFormat="1" applyFont="1" applyFill="1" applyBorder="1" applyAlignment="1" applyProtection="1">
      <alignment horizontal="center" vertical="center" wrapText="1"/>
      <protection hidden="1"/>
    </xf>
    <xf numFmtId="49" fontId="13" fillId="21" borderId="26" xfId="0" applyNumberFormat="1" applyFont="1" applyFill="1" applyBorder="1" applyAlignment="1" applyProtection="1">
      <alignment horizontal="center" vertical="center" wrapText="1"/>
      <protection hidden="1"/>
    </xf>
    <xf numFmtId="0" fontId="3" fillId="2" borderId="16" xfId="0" applyFont="1" applyFill="1" applyBorder="1" applyAlignment="1" applyProtection="1">
      <alignment horizontal="center" vertical="center" readingOrder="2"/>
      <protection hidden="1"/>
    </xf>
    <xf numFmtId="0" fontId="3" fillId="2" borderId="11" xfId="0" applyFont="1" applyFill="1" applyBorder="1" applyAlignment="1" applyProtection="1">
      <alignment horizontal="center" vertical="center" readingOrder="2"/>
      <protection hidden="1"/>
    </xf>
    <xf numFmtId="0" fontId="3" fillId="2" borderId="21" xfId="0" applyFont="1" applyFill="1" applyBorder="1" applyAlignment="1" applyProtection="1">
      <alignment horizontal="center" vertical="center" wrapText="1"/>
      <protection hidden="1"/>
    </xf>
    <xf numFmtId="0" fontId="3" fillId="2" borderId="26" xfId="0" applyFont="1" applyFill="1" applyBorder="1" applyAlignment="1" applyProtection="1">
      <alignment horizontal="center" vertical="center" wrapText="1"/>
      <protection hidden="1"/>
    </xf>
    <xf numFmtId="49" fontId="3" fillId="21" borderId="19" xfId="0" applyNumberFormat="1" applyFont="1" applyFill="1" applyBorder="1" applyAlignment="1" applyProtection="1">
      <alignment horizontal="center" vertical="center" wrapText="1"/>
      <protection hidden="1"/>
    </xf>
    <xf numFmtId="49" fontId="3" fillId="21" borderId="0" xfId="0" applyNumberFormat="1" applyFont="1" applyFill="1" applyBorder="1" applyAlignment="1" applyProtection="1">
      <alignment horizontal="center" vertical="center" wrapText="1"/>
      <protection hidden="1"/>
    </xf>
    <xf numFmtId="0" fontId="3" fillId="2" borderId="21" xfId="0" applyFont="1" applyFill="1" applyBorder="1" applyAlignment="1" applyProtection="1">
      <alignment horizontal="center" vertical="center" wrapText="1" readingOrder="2"/>
      <protection hidden="1"/>
    </xf>
    <xf numFmtId="0" fontId="3" fillId="2" borderId="26" xfId="0" applyFont="1" applyFill="1" applyBorder="1" applyAlignment="1" applyProtection="1">
      <alignment horizontal="center" vertical="center" wrapText="1" readingOrder="2"/>
      <protection hidden="1"/>
    </xf>
    <xf numFmtId="0" fontId="3" fillId="2" borderId="15"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49" fontId="3" fillId="3" borderId="5" xfId="0" applyNumberFormat="1" applyFont="1" applyFill="1" applyBorder="1" applyAlignment="1" applyProtection="1">
      <alignment horizontal="center" vertical="center" wrapText="1"/>
      <protection hidden="1"/>
    </xf>
    <xf numFmtId="0" fontId="3" fillId="2" borderId="18" xfId="0" applyFont="1" applyFill="1" applyBorder="1" applyAlignment="1" applyProtection="1">
      <alignment horizontal="center" readingOrder="2"/>
      <protection hidden="1"/>
    </xf>
    <xf numFmtId="0" fontId="3" fillId="2" borderId="25" xfId="0" applyFont="1" applyFill="1" applyBorder="1" applyAlignment="1" applyProtection="1">
      <alignment horizontal="center" readingOrder="2"/>
      <protection hidden="1"/>
    </xf>
    <xf numFmtId="0" fontId="3" fillId="2" borderId="0" xfId="0" applyFont="1" applyFill="1" applyBorder="1" applyAlignment="1" applyProtection="1">
      <alignment horizontal="center" readingOrder="2"/>
      <protection hidden="1"/>
    </xf>
    <xf numFmtId="0" fontId="3" fillId="2" borderId="27" xfId="0" applyFont="1" applyFill="1" applyBorder="1" applyAlignment="1" applyProtection="1">
      <alignment horizontal="center" readingOrder="2"/>
      <protection hidden="1"/>
    </xf>
    <xf numFmtId="49" fontId="3" fillId="3" borderId="4" xfId="0" applyNumberFormat="1" applyFont="1" applyFill="1" applyBorder="1" applyAlignment="1" applyProtection="1">
      <alignment horizontal="center" vertical="center" wrapText="1"/>
      <protection hidden="1"/>
    </xf>
    <xf numFmtId="49" fontId="3" fillId="3" borderId="2" xfId="0" applyNumberFormat="1" applyFont="1" applyFill="1" applyBorder="1" applyAlignment="1" applyProtection="1">
      <alignment horizontal="center" vertical="center" wrapText="1"/>
      <protection hidden="1"/>
    </xf>
    <xf numFmtId="2" fontId="7" fillId="10" borderId="3" xfId="0" applyNumberFormat="1" applyFont="1" applyFill="1" applyBorder="1" applyAlignment="1" applyProtection="1">
      <alignment horizontal="center" vertical="center" wrapText="1" readingOrder="2"/>
      <protection hidden="1"/>
    </xf>
    <xf numFmtId="2" fontId="7" fillId="10" borderId="26" xfId="0" applyNumberFormat="1" applyFont="1" applyFill="1" applyBorder="1" applyAlignment="1" applyProtection="1">
      <alignment horizontal="center" vertical="center" wrapText="1" readingOrder="2"/>
      <protection hidden="1"/>
    </xf>
    <xf numFmtId="1" fontId="7" fillId="10" borderId="3" xfId="2" applyNumberFormat="1" applyFont="1" applyFill="1" applyBorder="1" applyAlignment="1" applyProtection="1">
      <alignment horizontal="center" vertical="center" wrapText="1" readingOrder="2"/>
      <protection hidden="1"/>
    </xf>
    <xf numFmtId="1" fontId="7" fillId="10" borderId="21" xfId="2" applyNumberFormat="1" applyFont="1" applyFill="1" applyBorder="1" applyAlignment="1" applyProtection="1">
      <alignment horizontal="center" vertical="center" wrapText="1" readingOrder="2"/>
      <protection hidden="1"/>
    </xf>
    <xf numFmtId="1" fontId="7" fillId="10" borderId="26" xfId="2" applyNumberFormat="1" applyFont="1" applyFill="1" applyBorder="1" applyAlignment="1" applyProtection="1">
      <alignment horizontal="center" vertical="center" wrapText="1" readingOrder="2"/>
      <protection hidden="1"/>
    </xf>
    <xf numFmtId="0" fontId="3" fillId="0" borderId="6" xfId="0" applyFont="1" applyBorder="1" applyAlignment="1" applyProtection="1">
      <alignment horizontal="center" vertical="center"/>
      <protection hidden="1"/>
    </xf>
    <xf numFmtId="0" fontId="5" fillId="7" borderId="33" xfId="0" applyFont="1" applyFill="1" applyBorder="1" applyAlignment="1" applyProtection="1">
      <alignment horizontal="center" vertical="center" wrapText="1" readingOrder="2"/>
      <protection hidden="1"/>
    </xf>
    <xf numFmtId="0" fontId="5" fillId="7" borderId="30" xfId="0" applyFont="1" applyFill="1" applyBorder="1" applyAlignment="1" applyProtection="1">
      <alignment horizontal="center" vertical="center" wrapText="1" readingOrder="2"/>
      <protection hidden="1"/>
    </xf>
    <xf numFmtId="0" fontId="5" fillId="7" borderId="49" xfId="0" applyNumberFormat="1" applyFont="1" applyFill="1" applyBorder="1" applyAlignment="1" applyProtection="1">
      <alignment horizontal="center" vertical="center" wrapText="1" readingOrder="2"/>
      <protection hidden="1"/>
    </xf>
    <xf numFmtId="0" fontId="5" fillId="7" borderId="31" xfId="0" applyNumberFormat="1" applyFont="1" applyFill="1" applyBorder="1" applyAlignment="1" applyProtection="1">
      <alignment horizontal="center" vertical="center" wrapText="1" readingOrder="2"/>
      <protection hidden="1"/>
    </xf>
    <xf numFmtId="0" fontId="5" fillId="11" borderId="7" xfId="0" applyFont="1" applyFill="1" applyBorder="1" applyAlignment="1" applyProtection="1">
      <alignment horizontal="center" vertical="center" wrapText="1" readingOrder="2"/>
      <protection hidden="1"/>
    </xf>
    <xf numFmtId="0" fontId="5" fillId="11" borderId="8" xfId="0" applyFont="1" applyFill="1" applyBorder="1" applyAlignment="1" applyProtection="1">
      <alignment horizontal="center" vertical="center" wrapText="1" readingOrder="2"/>
      <protection hidden="1"/>
    </xf>
    <xf numFmtId="0" fontId="5" fillId="11" borderId="20" xfId="0" applyFont="1" applyFill="1" applyBorder="1" applyAlignment="1" applyProtection="1">
      <alignment horizontal="center" vertical="center" wrapText="1" readingOrder="2"/>
      <protection hidden="1"/>
    </xf>
    <xf numFmtId="0" fontId="5" fillId="7" borderId="49" xfId="0" applyFont="1" applyFill="1" applyBorder="1" applyAlignment="1" applyProtection="1">
      <alignment horizontal="center" vertical="center" wrapText="1" readingOrder="2"/>
      <protection hidden="1"/>
    </xf>
    <xf numFmtId="0" fontId="5" fillId="7" borderId="50" xfId="0" applyFont="1" applyFill="1" applyBorder="1" applyAlignment="1" applyProtection="1">
      <alignment horizontal="center" vertical="center" wrapText="1" readingOrder="2"/>
      <protection hidden="1"/>
    </xf>
    <xf numFmtId="0" fontId="5" fillId="7" borderId="36" xfId="0" applyFont="1" applyFill="1" applyBorder="1" applyAlignment="1" applyProtection="1">
      <alignment horizontal="center" vertical="center" wrapText="1" readingOrder="2"/>
      <protection hidden="1"/>
    </xf>
    <xf numFmtId="0" fontId="5" fillId="7" borderId="45" xfId="0" applyFont="1" applyFill="1" applyBorder="1" applyAlignment="1" applyProtection="1">
      <alignment horizontal="center" vertical="center" wrapText="1" readingOrder="2"/>
      <protection hidden="1"/>
    </xf>
    <xf numFmtId="0" fontId="5" fillId="7" borderId="60" xfId="0" applyFont="1" applyFill="1" applyBorder="1" applyAlignment="1" applyProtection="1">
      <alignment horizontal="center" vertical="center" wrapText="1" readingOrder="2"/>
      <protection hidden="1"/>
    </xf>
    <xf numFmtId="0" fontId="5" fillId="7" borderId="43" xfId="0" applyFont="1" applyFill="1" applyBorder="1" applyAlignment="1" applyProtection="1">
      <alignment horizontal="center" vertical="center" wrapText="1" readingOrder="2"/>
      <protection hidden="1"/>
    </xf>
    <xf numFmtId="0" fontId="5" fillId="7" borderId="40" xfId="0" applyFont="1" applyFill="1" applyBorder="1" applyAlignment="1" applyProtection="1">
      <alignment horizontal="center" vertical="center" wrapText="1" readingOrder="2"/>
      <protection hidden="1"/>
    </xf>
    <xf numFmtId="0" fontId="5" fillId="7" borderId="44" xfId="0" applyFont="1" applyFill="1" applyBorder="1" applyAlignment="1" applyProtection="1">
      <alignment horizontal="center" vertical="center" wrapText="1" readingOrder="2"/>
      <protection hidden="1"/>
    </xf>
    <xf numFmtId="0" fontId="5" fillId="9" borderId="57" xfId="0" applyFont="1" applyFill="1" applyBorder="1" applyAlignment="1" applyProtection="1">
      <alignment horizontal="center" vertical="center" wrapText="1" readingOrder="2"/>
      <protection hidden="1"/>
    </xf>
    <xf numFmtId="0" fontId="5" fillId="9" borderId="3" xfId="0" applyFont="1" applyFill="1" applyBorder="1" applyAlignment="1" applyProtection="1">
      <alignment horizontal="center" vertical="center" wrapText="1" readingOrder="2"/>
      <protection hidden="1"/>
    </xf>
    <xf numFmtId="0" fontId="5" fillId="9" borderId="56" xfId="0" applyFont="1" applyFill="1" applyBorder="1" applyAlignment="1" applyProtection="1">
      <alignment horizontal="center" vertical="center" wrapText="1" readingOrder="2"/>
      <protection hidden="1"/>
    </xf>
    <xf numFmtId="0" fontId="5" fillId="9" borderId="54" xfId="0" applyFont="1" applyFill="1" applyBorder="1" applyAlignment="1" applyProtection="1">
      <alignment horizontal="center" vertical="center" wrapText="1" readingOrder="2"/>
      <protection hidden="1"/>
    </xf>
    <xf numFmtId="0" fontId="3" fillId="9" borderId="44" xfId="0" applyFont="1" applyFill="1" applyBorder="1" applyAlignment="1">
      <alignment horizontal="center" vertical="center" wrapText="1"/>
    </xf>
    <xf numFmtId="0" fontId="3" fillId="9" borderId="63" xfId="0" applyFont="1" applyFill="1" applyBorder="1" applyAlignment="1">
      <alignment horizontal="center" vertical="center" wrapText="1"/>
    </xf>
    <xf numFmtId="0" fontId="3" fillId="16" borderId="7" xfId="0" applyFont="1" applyFill="1" applyBorder="1" applyAlignment="1" applyProtection="1">
      <alignment horizontal="center" vertical="center" readingOrder="2"/>
      <protection hidden="1"/>
    </xf>
    <xf numFmtId="0" fontId="3" fillId="16" borderId="20" xfId="0" applyFont="1" applyFill="1" applyBorder="1" applyAlignment="1" applyProtection="1">
      <alignment horizontal="center" vertical="center" readingOrder="2"/>
      <protection hidden="1"/>
    </xf>
    <xf numFmtId="0" fontId="4" fillId="18" borderId="18"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18" borderId="55" xfId="0" applyFont="1" applyFill="1" applyBorder="1" applyAlignment="1">
      <alignment horizontal="center" vertical="center" wrapText="1"/>
    </xf>
    <xf numFmtId="0" fontId="4" fillId="18" borderId="53"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8" fillId="19" borderId="21" xfId="0" applyFont="1" applyFill="1" applyBorder="1" applyAlignment="1">
      <alignment horizontal="center" vertical="center" wrapText="1"/>
    </xf>
    <xf numFmtId="0" fontId="8" fillId="19" borderId="8" xfId="0" applyFont="1" applyFill="1" applyBorder="1" applyAlignment="1">
      <alignment horizontal="center" vertical="center" wrapText="1"/>
    </xf>
    <xf numFmtId="0" fontId="3" fillId="9" borderId="0" xfId="0" applyFont="1" applyFill="1" applyBorder="1" applyAlignment="1">
      <alignment horizontal="center" vertical="center" wrapText="1"/>
    </xf>
    <xf numFmtId="0" fontId="3" fillId="9" borderId="27" xfId="0" applyFont="1" applyFill="1" applyBorder="1" applyAlignment="1">
      <alignment horizontal="center" vertical="center" wrapText="1"/>
    </xf>
    <xf numFmtId="0" fontId="3" fillId="9" borderId="55" xfId="0" applyFont="1" applyFill="1" applyBorder="1" applyAlignment="1">
      <alignment horizontal="center" vertical="center" wrapText="1"/>
    </xf>
    <xf numFmtId="0" fontId="3" fillId="9" borderId="53" xfId="0" applyFont="1" applyFill="1" applyBorder="1" applyAlignment="1">
      <alignment horizontal="center" vertical="center" wrapText="1"/>
    </xf>
    <xf numFmtId="0" fontId="4" fillId="0" borderId="32" xfId="0" applyFont="1" applyBorder="1" applyAlignment="1">
      <alignment horizontal="center" vertical="center"/>
    </xf>
    <xf numFmtId="0" fontId="3" fillId="7" borderId="1" xfId="0" applyFont="1" applyFill="1" applyBorder="1" applyAlignment="1">
      <alignment horizontal="center" wrapText="1"/>
    </xf>
    <xf numFmtId="0" fontId="3" fillId="7" borderId="22" xfId="0" applyFont="1" applyFill="1" applyBorder="1" applyAlignment="1">
      <alignment horizontal="center" wrapText="1"/>
    </xf>
    <xf numFmtId="0" fontId="3" fillId="7" borderId="16" xfId="0" applyFont="1" applyFill="1" applyBorder="1" applyAlignment="1">
      <alignment horizontal="center" wrapText="1"/>
    </xf>
    <xf numFmtId="0" fontId="3" fillId="0" borderId="0" xfId="0" applyFont="1" applyBorder="1" applyAlignment="1">
      <alignment horizontal="center"/>
    </xf>
    <xf numFmtId="0" fontId="3" fillId="0" borderId="27" xfId="0" applyFont="1" applyBorder="1" applyAlignment="1">
      <alignment horizontal="center"/>
    </xf>
    <xf numFmtId="0" fontId="3" fillId="12" borderId="32" xfId="0" applyFont="1" applyFill="1" applyBorder="1" applyAlignment="1" applyProtection="1">
      <alignment horizontal="center" vertical="center"/>
      <protection hidden="1"/>
    </xf>
    <xf numFmtId="0" fontId="3" fillId="12" borderId="23" xfId="0" applyFont="1" applyFill="1" applyBorder="1" applyAlignment="1" applyProtection="1">
      <alignment horizontal="center" vertical="center"/>
      <protection hidden="1"/>
    </xf>
    <xf numFmtId="0" fontId="3" fillId="7" borderId="21" xfId="0" applyFont="1" applyFill="1" applyBorder="1" applyAlignment="1">
      <alignment horizontal="center" wrapText="1"/>
    </xf>
  </cellXfs>
  <cellStyles count="4">
    <cellStyle name="Currency" xfId="3" builtinId="4"/>
    <cellStyle name="Normal" xfId="0" builtinId="0"/>
    <cellStyle name="Percent" xfId="2" builtinId="5"/>
    <cellStyle name="היפר-קישור" xfId="1" builtinId="8"/>
  </cellStyles>
  <dxfs count="132">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rightToLeft="1" view="pageBreakPreview" zoomScale="70" zoomScaleNormal="90" zoomScaleSheetLayoutView="70" workbookViewId="0">
      <pane xSplit="2" ySplit="7" topLeftCell="C36" activePane="bottomRight" state="frozen"/>
      <selection pane="topRight" activeCell="C1" sqref="C1"/>
      <selection pane="bottomLeft" activeCell="A8" sqref="A8"/>
      <selection pane="bottomRight" activeCell="C41" sqref="C41"/>
    </sheetView>
  </sheetViews>
  <sheetFormatPr defaultColWidth="9" defaultRowHeight="15.75" x14ac:dyDescent="0.25"/>
  <cols>
    <col min="1" max="1" width="13.25" style="1" customWidth="1"/>
    <col min="2" max="2" width="10" style="1" customWidth="1"/>
    <col min="3" max="3" width="82.75" style="1" customWidth="1"/>
    <col min="4" max="4" width="22.5" style="1" customWidth="1"/>
    <col min="5" max="5" width="22.625" style="1" customWidth="1"/>
    <col min="6" max="6" width="24.375" style="1" customWidth="1"/>
    <col min="7" max="7" width="24" style="1" customWidth="1"/>
    <col min="8" max="16384" width="9" style="1"/>
  </cols>
  <sheetData>
    <row r="1" spans="1:7" ht="18.75" customHeight="1" x14ac:dyDescent="0.25">
      <c r="A1" s="131"/>
      <c r="B1" s="132"/>
      <c r="C1" s="128" t="s">
        <v>16</v>
      </c>
      <c r="D1" s="120">
        <v>1</v>
      </c>
      <c r="E1" s="120">
        <v>2</v>
      </c>
      <c r="F1" s="120">
        <v>3</v>
      </c>
      <c r="G1" s="120">
        <v>4</v>
      </c>
    </row>
    <row r="2" spans="1:7" ht="15" customHeight="1" x14ac:dyDescent="0.25">
      <c r="A2" s="133"/>
      <c r="B2" s="134"/>
      <c r="C2" s="129"/>
      <c r="D2" s="121"/>
      <c r="E2" s="121"/>
      <c r="F2" s="121"/>
      <c r="G2" s="121"/>
    </row>
    <row r="3" spans="1:7" x14ac:dyDescent="0.25">
      <c r="A3" s="133"/>
      <c r="B3" s="134"/>
      <c r="C3" s="29" t="s">
        <v>0</v>
      </c>
      <c r="D3" s="13"/>
      <c r="E3" s="13"/>
      <c r="F3" s="13"/>
      <c r="G3" s="13"/>
    </row>
    <row r="4" spans="1:7" x14ac:dyDescent="0.25">
      <c r="A4" s="133"/>
      <c r="B4" s="134"/>
      <c r="C4" s="29" t="s">
        <v>29</v>
      </c>
      <c r="D4" s="13"/>
      <c r="E4" s="13"/>
      <c r="F4" s="13"/>
      <c r="G4" s="13"/>
    </row>
    <row r="5" spans="1:7" x14ac:dyDescent="0.25">
      <c r="A5" s="133"/>
      <c r="B5" s="134"/>
      <c r="C5" s="29" t="s">
        <v>1</v>
      </c>
      <c r="D5" s="14"/>
      <c r="E5" s="14"/>
      <c r="F5" s="14"/>
      <c r="G5" s="14"/>
    </row>
    <row r="6" spans="1:7" x14ac:dyDescent="0.25">
      <c r="A6" s="133"/>
      <c r="B6" s="134"/>
      <c r="C6" s="29" t="s">
        <v>2</v>
      </c>
      <c r="D6" s="15"/>
      <c r="E6" s="15"/>
      <c r="F6" s="15"/>
      <c r="G6" s="15"/>
    </row>
    <row r="7" spans="1:7" ht="16.5" thickBot="1" x14ac:dyDescent="0.3">
      <c r="A7" s="133"/>
      <c r="B7" s="134"/>
      <c r="C7" s="43" t="s">
        <v>30</v>
      </c>
      <c r="D7" s="28"/>
      <c r="E7" s="28"/>
      <c r="F7" s="28"/>
      <c r="G7" s="28"/>
    </row>
    <row r="8" spans="1:7" ht="16.5" thickBot="1" x14ac:dyDescent="0.3">
      <c r="A8" s="47" t="s">
        <v>6</v>
      </c>
      <c r="B8" s="42" t="s">
        <v>3</v>
      </c>
      <c r="C8" s="122" t="s">
        <v>59</v>
      </c>
      <c r="D8" s="122"/>
      <c r="E8" s="122"/>
      <c r="F8" s="122"/>
      <c r="G8" s="123"/>
    </row>
    <row r="9" spans="1:7" ht="17.25" thickBot="1" x14ac:dyDescent="0.3">
      <c r="A9" s="36"/>
      <c r="B9" s="50" t="s">
        <v>88</v>
      </c>
      <c r="C9" s="51" t="s">
        <v>4</v>
      </c>
      <c r="D9" s="103" t="str">
        <f>IF(COUNTIF(D10:D14,"V")+COUNTIF(D10:D14,"ל.ר.")=5,"V",IF(COUNTIF(D10:D14,"X")&gt;0,"X",IF(COUNTIF(D10:D14,"?")&gt;0,"$","X")))</f>
        <v>X</v>
      </c>
      <c r="E9" s="103" t="str">
        <f t="shared" ref="E9:G9" si="0">IF(COUNTIF(E10:E14,"V")+COUNTIF(E10:E14,"ל.ר.")=5,"V",IF(COUNTIF(E10:E14,"X")&gt;0,"X",IF(COUNTIF(E10:E14,"?")&gt;0,"$","X")))</f>
        <v>X</v>
      </c>
      <c r="F9" s="103" t="str">
        <f t="shared" si="0"/>
        <v>X</v>
      </c>
      <c r="G9" s="103" t="str">
        <f t="shared" si="0"/>
        <v>X</v>
      </c>
    </row>
    <row r="10" spans="1:7" ht="19.5" customHeight="1" x14ac:dyDescent="0.25">
      <c r="A10" s="130" t="s">
        <v>7</v>
      </c>
      <c r="B10" s="48" t="s">
        <v>89</v>
      </c>
      <c r="C10" s="49" t="s">
        <v>32</v>
      </c>
      <c r="D10" s="37"/>
      <c r="E10" s="16"/>
      <c r="F10" s="16"/>
      <c r="G10" s="16"/>
    </row>
    <row r="11" spans="1:7" ht="47.25" x14ac:dyDescent="0.25">
      <c r="A11" s="130"/>
      <c r="B11" s="48" t="s">
        <v>90</v>
      </c>
      <c r="C11" s="44" t="s">
        <v>15</v>
      </c>
      <c r="D11" s="37"/>
      <c r="E11" s="16"/>
      <c r="F11" s="16"/>
      <c r="G11" s="16"/>
    </row>
    <row r="12" spans="1:7" ht="47.25" x14ac:dyDescent="0.25">
      <c r="A12" s="130"/>
      <c r="B12" s="48" t="s">
        <v>91</v>
      </c>
      <c r="C12" s="44" t="s">
        <v>12</v>
      </c>
      <c r="D12" s="37"/>
      <c r="E12" s="16"/>
      <c r="F12" s="16"/>
      <c r="G12" s="16"/>
    </row>
    <row r="13" spans="1:7" ht="47.25" x14ac:dyDescent="0.25">
      <c r="A13" s="130"/>
      <c r="B13" s="48" t="s">
        <v>92</v>
      </c>
      <c r="C13" s="44" t="s">
        <v>95</v>
      </c>
      <c r="D13" s="37"/>
      <c r="E13" s="16"/>
      <c r="F13" s="16"/>
      <c r="G13" s="16"/>
    </row>
    <row r="14" spans="1:7" ht="39" customHeight="1" thickBot="1" x14ac:dyDescent="0.3">
      <c r="A14" s="130"/>
      <c r="B14" s="48" t="s">
        <v>93</v>
      </c>
      <c r="C14" s="52" t="s">
        <v>48</v>
      </c>
      <c r="D14" s="38"/>
      <c r="E14" s="27"/>
      <c r="F14" s="27"/>
      <c r="G14" s="27"/>
    </row>
    <row r="15" spans="1:7" ht="22.5" customHeight="1" thickBot="1" x14ac:dyDescent="0.3">
      <c r="A15" s="36"/>
      <c r="B15" s="50" t="s">
        <v>94</v>
      </c>
      <c r="C15" s="53" t="s">
        <v>5</v>
      </c>
      <c r="D15" s="103" t="str">
        <f>IF(COUNTIF(D16:D24,"V")+COUNTIF(D16:D24,"ל.ר.")=7,"V",IF(COUNTIF(D16:D24,"X")&gt;0,"X",IF(COUNTIF(D16:D24,"?")&gt;0,"$","X")))</f>
        <v>X</v>
      </c>
      <c r="E15" s="103" t="str">
        <f>IF(COUNTIF(E16:E24,"V")+COUNTIF(E16:E24,"ל.ר.")=7,"V",IF(COUNTIF(E16:E24,"X")&gt;0,"X",IF(COUNTIF(E16:E24,"?")&gt;0,"$","X")))</f>
        <v>X</v>
      </c>
      <c r="F15" s="103" t="str">
        <f>IF(COUNTIF(F16:F24,"V")+COUNTIF(F16:F24,"ל.ר.")=7,"V",IF(COUNTIF(F16:F24,"X")&gt;0,"X",IF(COUNTIF(F16:F24,"?")&gt;0,"$","X")))</f>
        <v>X</v>
      </c>
      <c r="G15" s="103" t="str">
        <f>IF(COUNTIF(G16:G24,"V")+COUNTIF(G16:G24,"ל.ר.")=7,"V",IF(COUNTIF(G16:G24,"X")&gt;0,"X",IF(COUNTIF(G16:G24,"?")&gt;0,"$","X")))</f>
        <v>X</v>
      </c>
    </row>
    <row r="16" spans="1:7" ht="32.25" thickBot="1" x14ac:dyDescent="0.3">
      <c r="A16" s="130" t="s">
        <v>18</v>
      </c>
      <c r="B16" s="56" t="s">
        <v>103</v>
      </c>
      <c r="C16" s="25" t="s">
        <v>104</v>
      </c>
      <c r="D16" s="39"/>
      <c r="E16" s="18"/>
      <c r="F16" s="18"/>
      <c r="G16" s="18"/>
    </row>
    <row r="17" spans="1:7" ht="16.5" thickBot="1" x14ac:dyDescent="0.3">
      <c r="A17" s="130"/>
      <c r="B17" s="56" t="s">
        <v>96</v>
      </c>
      <c r="C17" s="25" t="s">
        <v>105</v>
      </c>
      <c r="D17" s="39"/>
      <c r="E17" s="18"/>
      <c r="F17" s="18"/>
      <c r="G17" s="18"/>
    </row>
    <row r="18" spans="1:7" ht="32.25" thickBot="1" x14ac:dyDescent="0.3">
      <c r="A18" s="130"/>
      <c r="B18" s="56" t="s">
        <v>97</v>
      </c>
      <c r="C18" s="101" t="s">
        <v>106</v>
      </c>
      <c r="D18" s="39"/>
      <c r="E18" s="18"/>
      <c r="F18" s="18"/>
      <c r="G18" s="18"/>
    </row>
    <row r="19" spans="1:7" ht="16.5" thickBot="1" x14ac:dyDescent="0.3">
      <c r="A19" s="135"/>
      <c r="B19" s="56" t="s">
        <v>98</v>
      </c>
      <c r="C19" s="55" t="s">
        <v>107</v>
      </c>
      <c r="D19" s="39"/>
      <c r="E19" s="19"/>
      <c r="F19" s="19"/>
      <c r="G19" s="19"/>
    </row>
    <row r="20" spans="1:7" ht="32.25" thickBot="1" x14ac:dyDescent="0.3">
      <c r="A20" s="136" t="s">
        <v>109</v>
      </c>
      <c r="B20" s="54" t="s">
        <v>108</v>
      </c>
      <c r="C20" s="25" t="s">
        <v>104</v>
      </c>
      <c r="D20" s="40"/>
      <c r="E20" s="20"/>
      <c r="F20" s="20"/>
      <c r="G20" s="20"/>
    </row>
    <row r="21" spans="1:7" ht="16.5" thickBot="1" x14ac:dyDescent="0.3">
      <c r="A21" s="130"/>
      <c r="B21" s="54" t="s">
        <v>99</v>
      </c>
      <c r="C21" s="25" t="s">
        <v>105</v>
      </c>
      <c r="D21" s="39"/>
      <c r="E21" s="18"/>
      <c r="F21" s="18"/>
      <c r="G21" s="18"/>
    </row>
    <row r="22" spans="1:7" ht="32.25" thickBot="1" x14ac:dyDescent="0.3">
      <c r="A22" s="130"/>
      <c r="B22" s="54" t="s">
        <v>100</v>
      </c>
      <c r="C22" s="101" t="s">
        <v>110</v>
      </c>
      <c r="D22" s="39"/>
      <c r="E22" s="18"/>
      <c r="F22" s="18"/>
      <c r="G22" s="18"/>
    </row>
    <row r="23" spans="1:7" ht="16.5" thickBot="1" x14ac:dyDescent="0.3">
      <c r="A23" s="135"/>
      <c r="B23" s="54" t="s">
        <v>101</v>
      </c>
      <c r="C23" s="55" t="s">
        <v>107</v>
      </c>
      <c r="D23" s="39"/>
      <c r="E23" s="18"/>
      <c r="F23" s="18"/>
      <c r="G23" s="18"/>
    </row>
    <row r="24" spans="1:7" ht="32.25" thickBot="1" x14ac:dyDescent="0.3">
      <c r="A24" s="89" t="s">
        <v>52</v>
      </c>
      <c r="B24" s="54" t="s">
        <v>102</v>
      </c>
      <c r="C24" s="58" t="s">
        <v>111</v>
      </c>
      <c r="D24" s="39"/>
      <c r="E24" s="39"/>
      <c r="F24" s="39"/>
      <c r="G24" s="39"/>
    </row>
    <row r="25" spans="1:7" ht="20.25" thickBot="1" x14ac:dyDescent="0.3">
      <c r="A25" s="124" t="s">
        <v>60</v>
      </c>
      <c r="B25" s="125"/>
      <c r="C25" s="125"/>
      <c r="D25" s="102" t="str">
        <f>IF(AND(D9="V",D15="V"),"V",IF(OR(D9="X",D15="X"),"X",IF(OR(D9="$",D15="?"),"$","X")))</f>
        <v>X</v>
      </c>
      <c r="E25" s="102" t="str">
        <f>IF(AND(E9="V",E15="V"),"V",IF(OR(E9="X",E15="X"),"X",IF(OR(E9="$",E15="?"),"$","X")))</f>
        <v>X</v>
      </c>
      <c r="F25" s="102" t="str">
        <f>IF(AND(F9="V",F15="V"),"V",IF(OR(F9="X",F15="X"),"X",IF(OR(F9="$",F15="?"),"$","X")))</f>
        <v>X</v>
      </c>
      <c r="G25" s="102" t="str">
        <f>IF(AND(G9="V",G15="V"),"V",IF(OR(G9="X",G15="X"),"X",IF(OR(G9="$",G15="?"),"$","X")))</f>
        <v>X</v>
      </c>
    </row>
    <row r="26" spans="1:7" ht="16.5" thickBot="1" x14ac:dyDescent="0.3">
      <c r="A26" s="47" t="s">
        <v>6</v>
      </c>
      <c r="B26" s="42" t="s">
        <v>3</v>
      </c>
      <c r="C26" s="126" t="s">
        <v>112</v>
      </c>
      <c r="D26" s="126"/>
      <c r="E26" s="126"/>
      <c r="F26" s="126"/>
      <c r="G26" s="127"/>
    </row>
    <row r="27" spans="1:7" ht="15.75" customHeight="1" x14ac:dyDescent="0.25">
      <c r="A27" s="112" t="s">
        <v>113</v>
      </c>
      <c r="B27" s="46" t="s">
        <v>40</v>
      </c>
      <c r="C27" s="45" t="s">
        <v>122</v>
      </c>
      <c r="D27" s="22"/>
      <c r="E27" s="19"/>
      <c r="F27" s="19"/>
      <c r="G27" s="19"/>
    </row>
    <row r="28" spans="1:7" ht="47.25" x14ac:dyDescent="0.25">
      <c r="A28" s="113"/>
      <c r="B28" s="46" t="s">
        <v>41</v>
      </c>
      <c r="C28" s="45" t="s">
        <v>34</v>
      </c>
      <c r="D28" s="37"/>
      <c r="E28" s="16"/>
      <c r="F28" s="16"/>
      <c r="G28" s="16"/>
    </row>
    <row r="29" spans="1:7" ht="31.5" x14ac:dyDescent="0.25">
      <c r="A29" s="113"/>
      <c r="B29" s="46" t="s">
        <v>42</v>
      </c>
      <c r="C29" s="45" t="s">
        <v>123</v>
      </c>
      <c r="D29" s="37"/>
      <c r="E29" s="16"/>
      <c r="F29" s="16"/>
      <c r="G29" s="16"/>
    </row>
    <row r="30" spans="1:7" ht="21.75" customHeight="1" x14ac:dyDescent="0.25">
      <c r="A30" s="113"/>
      <c r="B30" s="46" t="s">
        <v>43</v>
      </c>
      <c r="C30" s="45" t="s">
        <v>124</v>
      </c>
      <c r="D30" s="41"/>
      <c r="E30" s="16"/>
      <c r="F30" s="16"/>
      <c r="G30" s="17"/>
    </row>
    <row r="31" spans="1:7" x14ac:dyDescent="0.25">
      <c r="A31" s="113"/>
      <c r="B31" s="46" t="s">
        <v>44</v>
      </c>
      <c r="C31" s="45" t="s">
        <v>53</v>
      </c>
      <c r="D31" s="41"/>
      <c r="E31" s="17"/>
      <c r="F31" s="17"/>
      <c r="G31" s="17"/>
    </row>
    <row r="32" spans="1:7" ht="16.5" thickBot="1" x14ac:dyDescent="0.3">
      <c r="A32" s="113"/>
      <c r="B32" s="46" t="s">
        <v>114</v>
      </c>
      <c r="C32" s="45" t="s">
        <v>54</v>
      </c>
      <c r="D32" s="41"/>
      <c r="E32" s="17"/>
      <c r="F32" s="17"/>
      <c r="G32" s="17"/>
    </row>
    <row r="33" spans="1:7" x14ac:dyDescent="0.25">
      <c r="A33" s="113"/>
      <c r="B33" s="46" t="s">
        <v>115</v>
      </c>
      <c r="C33" s="45" t="s">
        <v>55</v>
      </c>
      <c r="D33" s="41"/>
      <c r="E33" s="17"/>
      <c r="F33" s="17"/>
      <c r="G33" s="19"/>
    </row>
    <row r="34" spans="1:7" x14ac:dyDescent="0.25">
      <c r="A34" s="113"/>
      <c r="B34" s="46" t="s">
        <v>116</v>
      </c>
      <c r="C34" s="45" t="s">
        <v>56</v>
      </c>
      <c r="D34" s="41"/>
      <c r="E34" s="17"/>
      <c r="F34" s="17"/>
      <c r="G34" s="17"/>
    </row>
    <row r="35" spans="1:7" ht="47.25" x14ac:dyDescent="0.25">
      <c r="A35" s="113"/>
      <c r="B35" s="46" t="s">
        <v>117</v>
      </c>
      <c r="C35" s="45" t="s">
        <v>125</v>
      </c>
      <c r="D35" s="41"/>
      <c r="E35" s="17"/>
      <c r="F35" s="17"/>
      <c r="G35" s="17"/>
    </row>
    <row r="36" spans="1:7" x14ac:dyDescent="0.25">
      <c r="A36" s="113"/>
      <c r="B36" s="46" t="s">
        <v>118</v>
      </c>
      <c r="C36" s="45" t="s">
        <v>46</v>
      </c>
      <c r="D36" s="41"/>
      <c r="E36" s="17"/>
      <c r="F36" s="17"/>
      <c r="G36" s="17"/>
    </row>
    <row r="37" spans="1:7" ht="31.5" x14ac:dyDescent="0.25">
      <c r="A37" s="113"/>
      <c r="B37" s="46" t="s">
        <v>119</v>
      </c>
      <c r="C37" s="45" t="s">
        <v>126</v>
      </c>
      <c r="D37" s="41"/>
      <c r="E37" s="17"/>
      <c r="F37" s="17"/>
      <c r="G37" s="17"/>
    </row>
    <row r="38" spans="1:7" ht="38.25" customHeight="1" x14ac:dyDescent="0.25">
      <c r="A38" s="113"/>
      <c r="B38" s="46" t="s">
        <v>120</v>
      </c>
      <c r="C38" s="45" t="s">
        <v>25</v>
      </c>
      <c r="D38" s="41"/>
      <c r="E38" s="17"/>
      <c r="F38" s="17"/>
      <c r="G38" s="17"/>
    </row>
    <row r="39" spans="1:7" ht="32.25" thickBot="1" x14ac:dyDescent="0.3">
      <c r="A39" s="113"/>
      <c r="B39" s="46" t="s">
        <v>121</v>
      </c>
      <c r="C39" s="45" t="s">
        <v>127</v>
      </c>
      <c r="D39" s="41"/>
      <c r="E39" s="17"/>
      <c r="F39" s="17"/>
      <c r="G39" s="17"/>
    </row>
    <row r="40" spans="1:7" ht="63" x14ac:dyDescent="0.25">
      <c r="A40" s="112" t="s">
        <v>128</v>
      </c>
      <c r="B40" s="46" t="s">
        <v>49</v>
      </c>
      <c r="C40" s="45" t="s">
        <v>129</v>
      </c>
      <c r="D40" s="41"/>
      <c r="E40" s="17"/>
      <c r="F40" s="17"/>
      <c r="G40" s="17"/>
    </row>
    <row r="41" spans="1:7" ht="252" x14ac:dyDescent="0.25">
      <c r="A41" s="113"/>
      <c r="B41" s="46" t="s">
        <v>50</v>
      </c>
      <c r="C41" s="45" t="s">
        <v>58</v>
      </c>
      <c r="D41" s="41"/>
      <c r="E41" s="17"/>
      <c r="F41" s="17"/>
      <c r="G41" s="17"/>
    </row>
    <row r="42" spans="1:7" ht="48" thickBot="1" x14ac:dyDescent="0.3">
      <c r="A42" s="113"/>
      <c r="B42" s="105" t="s">
        <v>51</v>
      </c>
      <c r="C42" s="106" t="s">
        <v>57</v>
      </c>
      <c r="D42" s="41"/>
      <c r="E42" s="17"/>
      <c r="F42" s="17"/>
      <c r="G42" s="17"/>
    </row>
    <row r="43" spans="1:7" ht="17.25" thickBot="1" x14ac:dyDescent="0.3">
      <c r="A43" s="114" t="s">
        <v>61</v>
      </c>
      <c r="B43" s="115"/>
      <c r="C43" s="116"/>
      <c r="D43" s="104" t="str">
        <f>IF(COUNTIF(D27:D42,"V")+COUNTIF(D27:D42,"ל.ר.")=15,"V",IF(COUNTIF(D27:D42,"X")&gt;0,"X",IF(COUNTIF(D27:D42,"?")&gt;0,"$","X")))</f>
        <v>X</v>
      </c>
      <c r="E43" s="103" t="str">
        <f>IF(COUNTIF(E27:E42,"V")+COUNTIF(E27:E42,"ל.ר.")=15,"V",IF(COUNTIF(E27:E42,"X")&gt;0,"X",IF(COUNTIF(E27:E42,"?")&gt;0,"$","X")))</f>
        <v>X</v>
      </c>
      <c r="F43" s="103" t="str">
        <f>IF(COUNTIF(F27:F42,"V")+COUNTIF(F27:F42,"ל.ר.")=15,"V",IF(COUNTIF(F27:F42,"X")&gt;0,"X",IF(COUNTIF(F27:F42,"?")&gt;0,"$","X")))</f>
        <v>X</v>
      </c>
      <c r="G43" s="103" t="str">
        <f>IF(COUNTIF(G27:G42,"V")+COUNTIF(G27:G42,"ל.ר.")=15,"V",IF(COUNTIF(G27:G42,"X")&gt;0,"X",IF(COUNTIF(G27:G42,"?")&gt;0,"$","X")))</f>
        <v>X</v>
      </c>
    </row>
    <row r="44" spans="1:7" ht="21" thickBot="1" x14ac:dyDescent="0.3">
      <c r="A44" s="117" t="s">
        <v>62</v>
      </c>
      <c r="B44" s="118"/>
      <c r="C44" s="119"/>
      <c r="D44" s="102" t="str">
        <f>IF(AND(D25="V",D43="V"),"V",IF(OR(D25="X",D43="X"),"X",IF(OR(D25="$",D43="?"),"$","X")))</f>
        <v>X</v>
      </c>
      <c r="E44" s="102" t="str">
        <f>IF(AND(E25="V",E43="V"),"V",IF(OR(E25="X",E43="X"),"X",IF(OR(E25="$",E43="?"),"$","X")))</f>
        <v>X</v>
      </c>
      <c r="F44" s="102" t="str">
        <f>IF(AND(F25="V",F43="V"),"V",IF(OR(F25="X",F43="X"),"X",IF(OR(F25="$",F43="?"),"$","X")))</f>
        <v>X</v>
      </c>
      <c r="G44" s="102" t="str">
        <f>IF(AND(G25="V",G43="V"),"V",IF(OR(G25="X",G43="X"),"X",IF(OR(G25="$",G43="?"),"$","X")))</f>
        <v>X</v>
      </c>
    </row>
    <row r="45" spans="1:7" x14ac:dyDescent="0.25">
      <c r="B45" s="2"/>
      <c r="C45" s="2"/>
      <c r="D45" s="2"/>
      <c r="E45" s="21"/>
      <c r="F45" s="21"/>
    </row>
    <row r="46" spans="1:7" x14ac:dyDescent="0.25">
      <c r="B46" s="2"/>
      <c r="C46" s="2"/>
      <c r="D46" s="2"/>
      <c r="E46" s="21"/>
      <c r="F46" s="21"/>
    </row>
    <row r="47" spans="1:7" x14ac:dyDescent="0.25">
      <c r="B47" s="2"/>
      <c r="C47" s="2"/>
      <c r="D47" s="2"/>
      <c r="E47" s="21"/>
      <c r="F47" s="21"/>
    </row>
    <row r="48" spans="1:7" x14ac:dyDescent="0.25">
      <c r="B48" s="2"/>
      <c r="C48" s="2"/>
      <c r="D48" s="21"/>
      <c r="E48" s="21"/>
      <c r="F48" s="21"/>
    </row>
    <row r="49" spans="2:6" x14ac:dyDescent="0.25">
      <c r="B49" s="2"/>
      <c r="C49" s="2"/>
      <c r="D49" s="21"/>
      <c r="E49" s="21"/>
      <c r="F49" s="21"/>
    </row>
    <row r="50" spans="2:6" x14ac:dyDescent="0.25">
      <c r="B50" s="2"/>
      <c r="C50" s="2"/>
      <c r="D50" s="21"/>
      <c r="E50" s="21"/>
      <c r="F50" s="21"/>
    </row>
  </sheetData>
  <mergeCells count="16">
    <mergeCell ref="A40:A42"/>
    <mergeCell ref="A43:C43"/>
    <mergeCell ref="A44:C44"/>
    <mergeCell ref="G1:G2"/>
    <mergeCell ref="F1:F2"/>
    <mergeCell ref="C8:G8"/>
    <mergeCell ref="A25:C25"/>
    <mergeCell ref="C26:G26"/>
    <mergeCell ref="C1:C2"/>
    <mergeCell ref="D1:D2"/>
    <mergeCell ref="E1:E2"/>
    <mergeCell ref="A10:A14"/>
    <mergeCell ref="A1:B7"/>
    <mergeCell ref="A16:A19"/>
    <mergeCell ref="A20:A23"/>
    <mergeCell ref="A27:A39"/>
  </mergeCells>
  <conditionalFormatting sqref="D20:D23 E10:F13 E19:F23 D10:D14">
    <cfRule type="containsText" dxfId="131" priority="270" operator="containsText" text="V">
      <formula>NOT(ISERROR(SEARCH("V",D10)))</formula>
    </cfRule>
    <cfRule type="expression" dxfId="130" priority="271">
      <formula>D10="ל.ר."</formula>
    </cfRule>
    <cfRule type="containsText" dxfId="129" priority="272" operator="containsText" text="X">
      <formula>NOT(ISERROR(SEARCH("X",D10)))</formula>
    </cfRule>
    <cfRule type="notContainsBlanks" dxfId="128" priority="273">
      <formula>LEN(TRIM(D10))&gt;0</formula>
    </cfRule>
  </conditionalFormatting>
  <conditionalFormatting sqref="E27:E30 F29:G29 D29:D39 E32:E39 F38:F39 F30 D27:F28 F32:F36">
    <cfRule type="containsText" dxfId="127" priority="258" operator="containsText" text="V">
      <formula>NOT(ISERROR(SEARCH("V",D27)))</formula>
    </cfRule>
    <cfRule type="expression" dxfId="126" priority="259">
      <formula>D27="ל.ר."</formula>
    </cfRule>
    <cfRule type="containsText" dxfId="125" priority="260" operator="containsText" text="X">
      <formula>NOT(ISERROR(SEARCH("X",D27)))</formula>
    </cfRule>
    <cfRule type="notContainsBlanks" dxfId="124" priority="261">
      <formula>LEN(TRIM(D27))&gt;0</formula>
    </cfRule>
  </conditionalFormatting>
  <conditionalFormatting sqref="F37 E31:G31">
    <cfRule type="containsText" dxfId="123" priority="145" operator="containsText" text="V">
      <formula>NOT(ISERROR(SEARCH("V",E31)))</formula>
    </cfRule>
    <cfRule type="expression" dxfId="122" priority="146">
      <formula>E31="ל.ר."</formula>
    </cfRule>
    <cfRule type="containsText" dxfId="121" priority="147" operator="containsText" text="X">
      <formula>NOT(ISERROR(SEARCH("X",E31)))</formula>
    </cfRule>
    <cfRule type="notContainsBlanks" dxfId="120" priority="148">
      <formula>LEN(TRIM(E31))&gt;0</formula>
    </cfRule>
  </conditionalFormatting>
  <conditionalFormatting sqref="E14:G14">
    <cfRule type="containsText" dxfId="119" priority="157" operator="containsText" text="V">
      <formula>NOT(ISERROR(SEARCH("V",E14)))</formula>
    </cfRule>
    <cfRule type="expression" dxfId="118" priority="158">
      <formula>E14="ל.ר."</formula>
    </cfRule>
    <cfRule type="containsText" dxfId="117" priority="159" operator="containsText" text="X">
      <formula>NOT(ISERROR(SEARCH("X",E14)))</formula>
    </cfRule>
    <cfRule type="notContainsBlanks" dxfId="116" priority="160">
      <formula>LEN(TRIM(E14))&gt;0</formula>
    </cfRule>
  </conditionalFormatting>
  <conditionalFormatting sqref="D19 D16:G18">
    <cfRule type="containsText" dxfId="115" priority="153" operator="containsText" text="V">
      <formula>NOT(ISERROR(SEARCH("V",D16)))</formula>
    </cfRule>
    <cfRule type="expression" dxfId="114" priority="154">
      <formula>D16="ל.ר."</formula>
    </cfRule>
    <cfRule type="containsText" dxfId="113" priority="155" operator="containsText" text="X">
      <formula>NOT(ISERROR(SEARCH("X",D16)))</formula>
    </cfRule>
    <cfRule type="notContainsBlanks" dxfId="112" priority="156">
      <formula>LEN(TRIM(D16))&gt;0</formula>
    </cfRule>
  </conditionalFormatting>
  <conditionalFormatting sqref="G30 G32 G34:G39">
    <cfRule type="containsText" dxfId="111" priority="101" operator="containsText" text="V">
      <formula>NOT(ISERROR(SEARCH("V",G30)))</formula>
    </cfRule>
    <cfRule type="expression" dxfId="110" priority="102">
      <formula>G30="ל.ר."</formula>
    </cfRule>
    <cfRule type="containsText" dxfId="109" priority="103" operator="containsText" text="X">
      <formula>NOT(ISERROR(SEARCH("X",G30)))</formula>
    </cfRule>
    <cfRule type="notContainsBlanks" dxfId="108" priority="104">
      <formula>LEN(TRIM(G30))&gt;0</formula>
    </cfRule>
  </conditionalFormatting>
  <conditionalFormatting sqref="G10:G13">
    <cfRule type="containsText" dxfId="107" priority="129" operator="containsText" text="V">
      <formula>NOT(ISERROR(SEARCH("V",G10)))</formula>
    </cfRule>
    <cfRule type="expression" dxfId="106" priority="130">
      <formula>G10="ל.ר."</formula>
    </cfRule>
    <cfRule type="containsText" dxfId="105" priority="131" operator="containsText" text="X">
      <formula>NOT(ISERROR(SEARCH("X",G10)))</formula>
    </cfRule>
    <cfRule type="notContainsBlanks" dxfId="104" priority="132">
      <formula>LEN(TRIM(G10))&gt;0</formula>
    </cfRule>
  </conditionalFormatting>
  <conditionalFormatting sqref="G19:G23">
    <cfRule type="containsText" dxfId="103" priority="125" operator="containsText" text="V">
      <formula>NOT(ISERROR(SEARCH("V",G19)))</formula>
    </cfRule>
    <cfRule type="expression" dxfId="102" priority="126">
      <formula>G19="ל.ר."</formula>
    </cfRule>
    <cfRule type="containsText" dxfId="101" priority="127" operator="containsText" text="X">
      <formula>NOT(ISERROR(SEARCH("X",G19)))</formula>
    </cfRule>
    <cfRule type="notContainsBlanks" dxfId="100" priority="128">
      <formula>LEN(TRIM(G19))&gt;0</formula>
    </cfRule>
  </conditionalFormatting>
  <conditionalFormatting sqref="G27:G28">
    <cfRule type="containsText" dxfId="99" priority="109" operator="containsText" text="V">
      <formula>NOT(ISERROR(SEARCH("V",G27)))</formula>
    </cfRule>
    <cfRule type="expression" dxfId="98" priority="110">
      <formula>G27="ל.ר."</formula>
    </cfRule>
    <cfRule type="containsText" dxfId="97" priority="111" operator="containsText" text="X">
      <formula>NOT(ISERROR(SEARCH("X",G27)))</formula>
    </cfRule>
    <cfRule type="notContainsBlanks" dxfId="96" priority="112">
      <formula>LEN(TRIM(G27))&gt;0</formula>
    </cfRule>
  </conditionalFormatting>
  <conditionalFormatting sqref="G33">
    <cfRule type="containsText" dxfId="95" priority="97" operator="containsText" text="V">
      <formula>NOT(ISERROR(SEARCH("V",G33)))</formula>
    </cfRule>
    <cfRule type="expression" dxfId="94" priority="98">
      <formula>G33="ל.ר."</formula>
    </cfRule>
    <cfRule type="containsText" dxfId="93" priority="99" operator="containsText" text="X">
      <formula>NOT(ISERROR(SEARCH("X",G33)))</formula>
    </cfRule>
    <cfRule type="notContainsBlanks" dxfId="92" priority="100">
      <formula>LEN(TRIM(G33))&gt;0</formula>
    </cfRule>
  </conditionalFormatting>
  <conditionalFormatting sqref="D40:F42">
    <cfRule type="containsText" dxfId="91" priority="89" operator="containsText" text="V">
      <formula>NOT(ISERROR(SEARCH("V",D40)))</formula>
    </cfRule>
    <cfRule type="expression" dxfId="90" priority="90">
      <formula>D40="ל.ר."</formula>
    </cfRule>
    <cfRule type="containsText" dxfId="89" priority="91" operator="containsText" text="X">
      <formula>NOT(ISERROR(SEARCH("X",D40)))</formula>
    </cfRule>
    <cfRule type="notContainsBlanks" dxfId="88" priority="92">
      <formula>LEN(TRIM(D40))&gt;0</formula>
    </cfRule>
  </conditionalFormatting>
  <conditionalFormatting sqref="G40:G42">
    <cfRule type="containsText" dxfId="87" priority="85" operator="containsText" text="V">
      <formula>NOT(ISERROR(SEARCH("V",G40)))</formula>
    </cfRule>
    <cfRule type="expression" dxfId="86" priority="86">
      <formula>G40="ל.ר."</formula>
    </cfRule>
    <cfRule type="containsText" dxfId="85" priority="87" operator="containsText" text="X">
      <formula>NOT(ISERROR(SEARCH("X",G40)))</formula>
    </cfRule>
    <cfRule type="notContainsBlanks" dxfId="84" priority="88">
      <formula>LEN(TRIM(G40))&gt;0</formula>
    </cfRule>
  </conditionalFormatting>
  <conditionalFormatting sqref="D9:G9">
    <cfRule type="containsText" dxfId="83" priority="73" operator="containsText" text="ל.ר.">
      <formula>NOT(ISERROR(SEARCH("ל.ר.",D9)))</formula>
    </cfRule>
    <cfRule type="containsText" dxfId="82" priority="74" operator="containsText" text="$">
      <formula>NOT(ISERROR(SEARCH("$",D9)))</formula>
    </cfRule>
    <cfRule type="containsText" dxfId="81" priority="75" operator="containsText" text="X">
      <formula>NOT(ISERROR(SEARCH("X",D9)))</formula>
    </cfRule>
    <cfRule type="containsText" dxfId="80" priority="76" operator="containsText" text="V">
      <formula>NOT(ISERROR(SEARCH("V",D9)))</formula>
    </cfRule>
  </conditionalFormatting>
  <conditionalFormatting sqref="D15">
    <cfRule type="containsText" dxfId="79" priority="69" operator="containsText" text="ל.ר.">
      <formula>NOT(ISERROR(SEARCH("ל.ר.",D15)))</formula>
    </cfRule>
    <cfRule type="containsText" dxfId="78" priority="70" operator="containsText" text="$">
      <formula>NOT(ISERROR(SEARCH("$",D15)))</formula>
    </cfRule>
    <cfRule type="containsText" dxfId="77" priority="71" operator="containsText" text="X">
      <formula>NOT(ISERROR(SEARCH("X",D15)))</formula>
    </cfRule>
    <cfRule type="containsText" dxfId="76" priority="72" operator="containsText" text="V">
      <formula>NOT(ISERROR(SEARCH("V",D15)))</formula>
    </cfRule>
  </conditionalFormatting>
  <conditionalFormatting sqref="D24:E24">
    <cfRule type="containsText" dxfId="75" priority="65" operator="containsText" text="V">
      <formula>NOT(ISERROR(SEARCH("V",D24)))</formula>
    </cfRule>
    <cfRule type="expression" dxfId="74" priority="66">
      <formula>D24="ל.ר."</formula>
    </cfRule>
    <cfRule type="containsText" dxfId="73" priority="67" operator="containsText" text="X">
      <formula>NOT(ISERROR(SEARCH("X",D24)))</formula>
    </cfRule>
    <cfRule type="notContainsBlanks" dxfId="72" priority="68">
      <formula>LEN(TRIM(D24))&gt;0</formula>
    </cfRule>
  </conditionalFormatting>
  <conditionalFormatting sqref="F24:G24">
    <cfRule type="containsText" dxfId="71" priority="61" operator="containsText" text="V">
      <formula>NOT(ISERROR(SEARCH("V",F24)))</formula>
    </cfRule>
    <cfRule type="expression" dxfId="70" priority="62">
      <formula>F24="ל.ר."</formula>
    </cfRule>
    <cfRule type="containsText" dxfId="69" priority="63" operator="containsText" text="X">
      <formula>NOT(ISERROR(SEARCH("X",F24)))</formula>
    </cfRule>
    <cfRule type="notContainsBlanks" dxfId="68" priority="64">
      <formula>LEN(TRIM(F24))&gt;0</formula>
    </cfRule>
  </conditionalFormatting>
  <conditionalFormatting sqref="E15">
    <cfRule type="containsText" dxfId="67" priority="57" operator="containsText" text="ל.ר.">
      <formula>NOT(ISERROR(SEARCH("ל.ר.",E15)))</formula>
    </cfRule>
    <cfRule type="containsText" dxfId="66" priority="58" operator="containsText" text="$">
      <formula>NOT(ISERROR(SEARCH("$",E15)))</formula>
    </cfRule>
    <cfRule type="containsText" dxfId="65" priority="59" operator="containsText" text="X">
      <formula>NOT(ISERROR(SEARCH("X",E15)))</formula>
    </cfRule>
    <cfRule type="containsText" dxfId="64" priority="60" operator="containsText" text="V">
      <formula>NOT(ISERROR(SEARCH("V",E15)))</formula>
    </cfRule>
  </conditionalFormatting>
  <conditionalFormatting sqref="F15">
    <cfRule type="containsText" dxfId="63" priority="53" operator="containsText" text="ל.ר.">
      <formula>NOT(ISERROR(SEARCH("ל.ר.",F15)))</formula>
    </cfRule>
    <cfRule type="containsText" dxfId="62" priority="54" operator="containsText" text="$">
      <formula>NOT(ISERROR(SEARCH("$",F15)))</formula>
    </cfRule>
    <cfRule type="containsText" dxfId="61" priority="55" operator="containsText" text="X">
      <formula>NOT(ISERROR(SEARCH("X",F15)))</formula>
    </cfRule>
    <cfRule type="containsText" dxfId="60" priority="56" operator="containsText" text="V">
      <formula>NOT(ISERROR(SEARCH("V",F15)))</formula>
    </cfRule>
  </conditionalFormatting>
  <conditionalFormatting sqref="G15">
    <cfRule type="containsText" dxfId="59" priority="49" operator="containsText" text="ל.ר.">
      <formula>NOT(ISERROR(SEARCH("ל.ר.",G15)))</formula>
    </cfRule>
    <cfRule type="containsText" dxfId="58" priority="50" operator="containsText" text="$">
      <formula>NOT(ISERROR(SEARCH("$",G15)))</formula>
    </cfRule>
    <cfRule type="containsText" dxfId="57" priority="51" operator="containsText" text="X">
      <formula>NOT(ISERROR(SEARCH("X",G15)))</formula>
    </cfRule>
    <cfRule type="containsText" dxfId="56" priority="52" operator="containsText" text="V">
      <formula>NOT(ISERROR(SEARCH("V",G15)))</formula>
    </cfRule>
  </conditionalFormatting>
  <conditionalFormatting sqref="D25">
    <cfRule type="containsText" dxfId="55" priority="45" operator="containsText" text="ל.ר.">
      <formula>NOT(ISERROR(SEARCH("ל.ר.",D25)))</formula>
    </cfRule>
    <cfRule type="containsText" dxfId="54" priority="46" operator="containsText" text="$">
      <formula>NOT(ISERROR(SEARCH("$",D25)))</formula>
    </cfRule>
    <cfRule type="containsText" dxfId="53" priority="47" operator="containsText" text="X">
      <formula>NOT(ISERROR(SEARCH("X",D25)))</formula>
    </cfRule>
    <cfRule type="containsText" dxfId="52" priority="48" operator="containsText" text="V">
      <formula>NOT(ISERROR(SEARCH("V",D25)))</formula>
    </cfRule>
  </conditionalFormatting>
  <conditionalFormatting sqref="E25">
    <cfRule type="containsText" dxfId="51" priority="41" operator="containsText" text="ל.ר.">
      <formula>NOT(ISERROR(SEARCH("ל.ר.",E25)))</formula>
    </cfRule>
    <cfRule type="containsText" dxfId="50" priority="42" operator="containsText" text="$">
      <formula>NOT(ISERROR(SEARCH("$",E25)))</formula>
    </cfRule>
    <cfRule type="containsText" dxfId="49" priority="43" operator="containsText" text="X">
      <formula>NOT(ISERROR(SEARCH("X",E25)))</formula>
    </cfRule>
    <cfRule type="containsText" dxfId="48" priority="44" operator="containsText" text="V">
      <formula>NOT(ISERROR(SEARCH("V",E25)))</formula>
    </cfRule>
  </conditionalFormatting>
  <conditionalFormatting sqref="F25">
    <cfRule type="containsText" dxfId="47" priority="37" operator="containsText" text="ל.ר.">
      <formula>NOT(ISERROR(SEARCH("ל.ר.",F25)))</formula>
    </cfRule>
    <cfRule type="containsText" dxfId="46" priority="38" operator="containsText" text="$">
      <formula>NOT(ISERROR(SEARCH("$",F25)))</formula>
    </cfRule>
    <cfRule type="containsText" dxfId="45" priority="39" operator="containsText" text="X">
      <formula>NOT(ISERROR(SEARCH("X",F25)))</formula>
    </cfRule>
    <cfRule type="containsText" dxfId="44" priority="40" operator="containsText" text="V">
      <formula>NOT(ISERROR(SEARCH("V",F25)))</formula>
    </cfRule>
  </conditionalFormatting>
  <conditionalFormatting sqref="G25">
    <cfRule type="containsText" dxfId="43" priority="33" operator="containsText" text="ל.ר.">
      <formula>NOT(ISERROR(SEARCH("ל.ר.",G25)))</formula>
    </cfRule>
    <cfRule type="containsText" dxfId="42" priority="34" operator="containsText" text="$">
      <formula>NOT(ISERROR(SEARCH("$",G25)))</formula>
    </cfRule>
    <cfRule type="containsText" dxfId="41" priority="35" operator="containsText" text="X">
      <formula>NOT(ISERROR(SEARCH("X",G25)))</formula>
    </cfRule>
    <cfRule type="containsText" dxfId="40" priority="36" operator="containsText" text="V">
      <formula>NOT(ISERROR(SEARCH("V",G25)))</formula>
    </cfRule>
  </conditionalFormatting>
  <conditionalFormatting sqref="D43">
    <cfRule type="containsText" dxfId="39" priority="29" operator="containsText" text="ל.ר.">
      <formula>NOT(ISERROR(SEARCH("ל.ר.",D43)))</formula>
    </cfRule>
    <cfRule type="containsText" dxfId="38" priority="30" operator="containsText" text="$">
      <formula>NOT(ISERROR(SEARCH("$",D43)))</formula>
    </cfRule>
    <cfRule type="containsText" dxfId="37" priority="31" operator="containsText" text="X">
      <formula>NOT(ISERROR(SEARCH("X",D43)))</formula>
    </cfRule>
    <cfRule type="containsText" dxfId="36" priority="32" operator="containsText" text="V">
      <formula>NOT(ISERROR(SEARCH("V",D43)))</formula>
    </cfRule>
  </conditionalFormatting>
  <conditionalFormatting sqref="E43">
    <cfRule type="containsText" dxfId="35" priority="25" operator="containsText" text="ל.ר.">
      <formula>NOT(ISERROR(SEARCH("ל.ר.",E43)))</formula>
    </cfRule>
    <cfRule type="containsText" dxfId="34" priority="26" operator="containsText" text="$">
      <formula>NOT(ISERROR(SEARCH("$",E43)))</formula>
    </cfRule>
    <cfRule type="containsText" dxfId="33" priority="27" operator="containsText" text="X">
      <formula>NOT(ISERROR(SEARCH("X",E43)))</formula>
    </cfRule>
    <cfRule type="containsText" dxfId="32" priority="28" operator="containsText" text="V">
      <formula>NOT(ISERROR(SEARCH("V",E43)))</formula>
    </cfRule>
  </conditionalFormatting>
  <conditionalFormatting sqref="F43">
    <cfRule type="containsText" dxfId="31" priority="21" operator="containsText" text="ל.ר.">
      <formula>NOT(ISERROR(SEARCH("ל.ר.",F43)))</formula>
    </cfRule>
    <cfRule type="containsText" dxfId="30" priority="22" operator="containsText" text="$">
      <formula>NOT(ISERROR(SEARCH("$",F43)))</formula>
    </cfRule>
    <cfRule type="containsText" dxfId="29" priority="23" operator="containsText" text="X">
      <formula>NOT(ISERROR(SEARCH("X",F43)))</formula>
    </cfRule>
    <cfRule type="containsText" dxfId="28" priority="24" operator="containsText" text="V">
      <formula>NOT(ISERROR(SEARCH("V",F43)))</formula>
    </cfRule>
  </conditionalFormatting>
  <conditionalFormatting sqref="G43">
    <cfRule type="containsText" dxfId="27" priority="17" operator="containsText" text="ל.ר.">
      <formula>NOT(ISERROR(SEARCH("ל.ר.",G43)))</formula>
    </cfRule>
    <cfRule type="containsText" dxfId="26" priority="18" operator="containsText" text="$">
      <formula>NOT(ISERROR(SEARCH("$",G43)))</formula>
    </cfRule>
    <cfRule type="containsText" dxfId="25" priority="19" operator="containsText" text="X">
      <formula>NOT(ISERROR(SEARCH("X",G43)))</formula>
    </cfRule>
    <cfRule type="containsText" dxfId="24" priority="20" operator="containsText" text="V">
      <formula>NOT(ISERROR(SEARCH("V",G43)))</formula>
    </cfRule>
  </conditionalFormatting>
  <conditionalFormatting sqref="D44">
    <cfRule type="containsText" dxfId="23" priority="13" operator="containsText" text="ל.ר.">
      <formula>NOT(ISERROR(SEARCH("ל.ר.",D44)))</formula>
    </cfRule>
    <cfRule type="containsText" dxfId="22" priority="14" operator="containsText" text="$">
      <formula>NOT(ISERROR(SEARCH("$",D44)))</formula>
    </cfRule>
    <cfRule type="containsText" dxfId="21" priority="15" operator="containsText" text="X">
      <formula>NOT(ISERROR(SEARCH("X",D44)))</formula>
    </cfRule>
    <cfRule type="containsText" dxfId="20" priority="16" operator="containsText" text="V">
      <formula>NOT(ISERROR(SEARCH("V",D44)))</formula>
    </cfRule>
  </conditionalFormatting>
  <conditionalFormatting sqref="E44">
    <cfRule type="containsText" dxfId="19" priority="9" operator="containsText" text="ל.ר.">
      <formula>NOT(ISERROR(SEARCH("ל.ר.",E44)))</formula>
    </cfRule>
    <cfRule type="containsText" dxfId="18" priority="10" operator="containsText" text="$">
      <formula>NOT(ISERROR(SEARCH("$",E44)))</formula>
    </cfRule>
    <cfRule type="containsText" dxfId="17" priority="11" operator="containsText" text="X">
      <formula>NOT(ISERROR(SEARCH("X",E44)))</formula>
    </cfRule>
    <cfRule type="containsText" dxfId="16" priority="12" operator="containsText" text="V">
      <formula>NOT(ISERROR(SEARCH("V",E44)))</formula>
    </cfRule>
  </conditionalFormatting>
  <conditionalFormatting sqref="F44">
    <cfRule type="containsText" dxfId="15" priority="5" operator="containsText" text="ל.ר.">
      <formula>NOT(ISERROR(SEARCH("ל.ר.",F44)))</formula>
    </cfRule>
    <cfRule type="containsText" dxfId="14" priority="6" operator="containsText" text="$">
      <formula>NOT(ISERROR(SEARCH("$",F44)))</formula>
    </cfRule>
    <cfRule type="containsText" dxfId="13" priority="7" operator="containsText" text="X">
      <formula>NOT(ISERROR(SEARCH("X",F44)))</formula>
    </cfRule>
    <cfRule type="containsText" dxfId="12" priority="8" operator="containsText" text="V">
      <formula>NOT(ISERROR(SEARCH("V",F44)))</formula>
    </cfRule>
  </conditionalFormatting>
  <conditionalFormatting sqref="G44">
    <cfRule type="containsText" dxfId="11" priority="1" operator="containsText" text="ל.ר.">
      <formula>NOT(ISERROR(SEARCH("ל.ר.",G44)))</formula>
    </cfRule>
    <cfRule type="containsText" dxfId="10" priority="2" operator="containsText" text="$">
      <formula>NOT(ISERROR(SEARCH("$",G44)))</formula>
    </cfRule>
    <cfRule type="containsText" dxfId="9" priority="3" operator="containsText" text="X">
      <formula>NOT(ISERROR(SEARCH("X",G44)))</formula>
    </cfRule>
    <cfRule type="containsText" dxfId="8" priority="4" operator="containsText" text="V">
      <formula>NOT(ISERROR(SEARCH("V",G44)))</formula>
    </cfRule>
  </conditionalFormatting>
  <dataValidations count="1">
    <dataValidation allowBlank="1" showInputMessage="1" sqref="G29 G16:G18 G14 G31 D10:F14 D16:F24 D27:F42"/>
  </dataValidations>
  <pageMargins left="0.7" right="0.7" top="0.75" bottom="0.75" header="0.3" footer="0.3"/>
  <pageSetup paperSize="9" orientation="portrait" r:id="rId1"/>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rightToLeft="1" topLeftCell="D4" zoomScale="70" zoomScaleNormal="70" workbookViewId="0">
      <selection activeCell="K10" sqref="K10:L10"/>
    </sheetView>
  </sheetViews>
  <sheetFormatPr defaultColWidth="9" defaultRowHeight="15.75" x14ac:dyDescent="0.25"/>
  <cols>
    <col min="1" max="1" width="13" style="1" customWidth="1"/>
    <col min="2" max="2" width="7.875" style="1" customWidth="1"/>
    <col min="3" max="3" width="47" style="1" customWidth="1"/>
    <col min="4" max="4" width="7.875" style="1" customWidth="1"/>
    <col min="5" max="5" width="10" style="1" customWidth="1"/>
    <col min="6" max="6" width="9.75" style="1" bestFit="1" customWidth="1"/>
    <col min="7" max="7" width="11" style="1" customWidth="1"/>
    <col min="8" max="8" width="7.875" style="1" bestFit="1" customWidth="1"/>
    <col min="9" max="9" width="14" style="1" customWidth="1"/>
    <col min="10" max="10" width="10" style="1" customWidth="1"/>
    <col min="11" max="11" width="11" style="1" customWidth="1"/>
    <col min="12" max="12" width="11.375" style="1" customWidth="1"/>
    <col min="13" max="16384" width="9" style="1"/>
  </cols>
  <sheetData>
    <row r="1" spans="1:12" ht="16.5" customHeight="1" x14ac:dyDescent="0.25">
      <c r="A1" s="143" t="s">
        <v>21</v>
      </c>
      <c r="B1" s="155" t="s">
        <v>26</v>
      </c>
      <c r="C1" s="155" t="s">
        <v>33</v>
      </c>
      <c r="D1" s="152" t="s">
        <v>20</v>
      </c>
      <c r="E1" s="143">
        <f>'תנאי סף'!D1:D2</f>
        <v>1</v>
      </c>
      <c r="F1" s="144"/>
      <c r="G1" s="143">
        <f>'תנאי סף'!E1:E2</f>
        <v>2</v>
      </c>
      <c r="H1" s="144"/>
      <c r="I1" s="143">
        <f>'תנאי סף'!F1:F2</f>
        <v>3</v>
      </c>
      <c r="J1" s="144"/>
      <c r="K1" s="143">
        <f>'תנאי סף'!G1:G2</f>
        <v>4</v>
      </c>
      <c r="L1" s="144"/>
    </row>
    <row r="2" spans="1:12" ht="30" customHeight="1" x14ac:dyDescent="0.25">
      <c r="A2" s="150"/>
      <c r="B2" s="156"/>
      <c r="C2" s="156"/>
      <c r="D2" s="153"/>
      <c r="E2" s="145">
        <f>'תנאי סף'!D3</f>
        <v>0</v>
      </c>
      <c r="F2" s="146"/>
      <c r="G2" s="145">
        <f>'תנאי סף'!E3</f>
        <v>0</v>
      </c>
      <c r="H2" s="146"/>
      <c r="I2" s="145">
        <f>'תנאי סף'!F3</f>
        <v>0</v>
      </c>
      <c r="J2" s="146"/>
      <c r="K2" s="145">
        <f>'תנאי סף'!G3</f>
        <v>0</v>
      </c>
      <c r="L2" s="146"/>
    </row>
    <row r="3" spans="1:12" ht="16.5" customHeight="1" thickBot="1" x14ac:dyDescent="0.3">
      <c r="A3" s="151"/>
      <c r="B3" s="157"/>
      <c r="C3" s="157"/>
      <c r="D3" s="154"/>
      <c r="E3" s="80" t="s">
        <v>24</v>
      </c>
      <c r="F3" s="82" t="s">
        <v>8</v>
      </c>
      <c r="G3" s="80" t="s">
        <v>24</v>
      </c>
      <c r="H3" s="82" t="s">
        <v>8</v>
      </c>
      <c r="I3" s="80" t="s">
        <v>24</v>
      </c>
      <c r="J3" s="82" t="s">
        <v>8</v>
      </c>
      <c r="K3" s="80" t="s">
        <v>24</v>
      </c>
      <c r="L3" s="82" t="s">
        <v>8</v>
      </c>
    </row>
    <row r="4" spans="1:12" ht="189.75" thickBot="1" x14ac:dyDescent="0.3">
      <c r="A4" s="158" t="s">
        <v>35</v>
      </c>
      <c r="B4" s="73" t="s">
        <v>130</v>
      </c>
      <c r="C4" s="97" t="s">
        <v>63</v>
      </c>
      <c r="D4" s="81">
        <v>15</v>
      </c>
      <c r="E4" s="83"/>
      <c r="F4" s="77"/>
      <c r="G4" s="83"/>
      <c r="H4" s="77"/>
      <c r="I4" s="83"/>
      <c r="J4" s="77"/>
      <c r="K4" s="83"/>
      <c r="L4" s="77"/>
    </row>
    <row r="5" spans="1:12" ht="174" thickBot="1" x14ac:dyDescent="0.3">
      <c r="A5" s="159"/>
      <c r="B5" s="75" t="s">
        <v>131</v>
      </c>
      <c r="C5" s="98" t="s">
        <v>136</v>
      </c>
      <c r="D5" s="76">
        <v>15</v>
      </c>
      <c r="E5" s="83"/>
      <c r="F5" s="77"/>
      <c r="G5" s="83"/>
      <c r="H5" s="77"/>
      <c r="I5" s="83"/>
      <c r="J5" s="77"/>
      <c r="K5" s="83"/>
      <c r="L5" s="77"/>
    </row>
    <row r="6" spans="1:12" ht="48" thickBot="1" x14ac:dyDescent="0.3">
      <c r="A6" s="158" t="s">
        <v>64</v>
      </c>
      <c r="B6" s="70" t="s">
        <v>132</v>
      </c>
      <c r="C6" s="97" t="s">
        <v>65</v>
      </c>
      <c r="D6" s="81">
        <v>5</v>
      </c>
      <c r="E6" s="84"/>
      <c r="F6" s="74"/>
      <c r="G6" s="84"/>
      <c r="H6" s="74"/>
      <c r="I6" s="84"/>
      <c r="J6" s="74"/>
      <c r="K6" s="84"/>
      <c r="L6" s="74"/>
    </row>
    <row r="7" spans="1:12" ht="63.75" thickBot="1" x14ac:dyDescent="0.3">
      <c r="A7" s="160"/>
      <c r="B7" s="72" t="s">
        <v>133</v>
      </c>
      <c r="C7" s="99" t="s">
        <v>66</v>
      </c>
      <c r="D7" s="76">
        <v>10</v>
      </c>
      <c r="E7" s="84"/>
      <c r="F7" s="74"/>
      <c r="G7" s="84"/>
      <c r="H7" s="74"/>
      <c r="I7" s="84"/>
      <c r="J7" s="74"/>
      <c r="K7" s="84"/>
      <c r="L7" s="74"/>
    </row>
    <row r="8" spans="1:12" ht="63.75" thickBot="1" x14ac:dyDescent="0.3">
      <c r="A8" s="161"/>
      <c r="B8" s="72" t="s">
        <v>134</v>
      </c>
      <c r="C8" s="99" t="s">
        <v>67</v>
      </c>
      <c r="D8" s="76">
        <v>10</v>
      </c>
      <c r="E8" s="85"/>
      <c r="F8" s="86">
        <f>E8</f>
        <v>0</v>
      </c>
      <c r="G8" s="85"/>
      <c r="H8" s="86">
        <f t="shared" ref="H8" si="0">G8</f>
        <v>0</v>
      </c>
      <c r="I8" s="85"/>
      <c r="J8" s="86">
        <f t="shared" ref="J8" si="1">I8</f>
        <v>0</v>
      </c>
      <c r="K8" s="85"/>
      <c r="L8" s="86">
        <f t="shared" ref="L8" si="2">K8</f>
        <v>0</v>
      </c>
    </row>
    <row r="9" spans="1:12" ht="74.25" customHeight="1" x14ac:dyDescent="0.25">
      <c r="A9" s="78" t="s">
        <v>36</v>
      </c>
      <c r="B9" s="68" t="s">
        <v>135</v>
      </c>
      <c r="C9" s="100" t="s">
        <v>68</v>
      </c>
      <c r="D9" s="71">
        <v>45</v>
      </c>
      <c r="E9" s="87" t="s">
        <v>45</v>
      </c>
      <c r="F9" s="88">
        <f>(('תכנית מוצעת'!F14:G14)*D9)/100</f>
        <v>0</v>
      </c>
      <c r="G9" s="87" t="s">
        <v>45</v>
      </c>
      <c r="H9" s="88">
        <f>'תכנית מוצעת'!H14:I14*($D9/100)</f>
        <v>0</v>
      </c>
      <c r="I9" s="87" t="s">
        <v>45</v>
      </c>
      <c r="J9" s="88">
        <f>'תכנית מוצעת'!J14:K14*($D9/100)</f>
        <v>0</v>
      </c>
      <c r="K9" s="87" t="s">
        <v>45</v>
      </c>
      <c r="L9" s="88">
        <f>'תכנית מוצעת'!L14:M14*($D9/100)</f>
        <v>0</v>
      </c>
    </row>
    <row r="10" spans="1:12" ht="16.5" thickBot="1" x14ac:dyDescent="0.3">
      <c r="A10" s="139" t="s">
        <v>14</v>
      </c>
      <c r="B10" s="140"/>
      <c r="C10" s="141"/>
      <c r="D10" s="79">
        <f>SUM(D4:D9)</f>
        <v>100</v>
      </c>
      <c r="E10" s="137">
        <f>SUM(F$4:F$9)</f>
        <v>0</v>
      </c>
      <c r="F10" s="138"/>
      <c r="G10" s="137">
        <f>SUM(H$4:H$9)</f>
        <v>0</v>
      </c>
      <c r="H10" s="138"/>
      <c r="I10" s="137">
        <f>SUM(J$4:J$9)</f>
        <v>0</v>
      </c>
      <c r="J10" s="138"/>
      <c r="K10" s="137">
        <f>SUM(L$4:L$9)</f>
        <v>0</v>
      </c>
      <c r="L10" s="138"/>
    </row>
    <row r="11" spans="1:12" ht="21" customHeight="1" thickBot="1" x14ac:dyDescent="0.3">
      <c r="A11" s="147" t="s">
        <v>13</v>
      </c>
      <c r="B11" s="148"/>
      <c r="C11" s="149"/>
      <c r="D11" s="11">
        <v>75</v>
      </c>
      <c r="E11" s="142" t="str">
        <f>IF(E$10&gt;=$D$11,"V","X")</f>
        <v>X</v>
      </c>
      <c r="F11" s="142"/>
      <c r="G11" s="142" t="str">
        <f>IF(G$10&gt;=$D$11,"V","X")</f>
        <v>X</v>
      </c>
      <c r="H11" s="142"/>
      <c r="I11" s="142" t="str">
        <f>IF(I$10&gt;=$D$11,"V","X")</f>
        <v>X</v>
      </c>
      <c r="J11" s="142"/>
      <c r="K11" s="142" t="str">
        <f>IF(K$10&gt;=$D$11,"V","X")</f>
        <v>X</v>
      </c>
      <c r="L11" s="142"/>
    </row>
    <row r="12" spans="1:12" ht="16.5" thickBot="1" x14ac:dyDescent="0.3">
      <c r="A12" s="147" t="s">
        <v>47</v>
      </c>
      <c r="B12" s="148"/>
      <c r="C12" s="149"/>
      <c r="D12" s="90">
        <v>65</v>
      </c>
      <c r="E12" s="142" t="str">
        <f>IF(E$10&gt;=$D$12,"V","X")</f>
        <v>X</v>
      </c>
      <c r="F12" s="142"/>
      <c r="G12" s="142" t="str">
        <f>IF(G$10&gt;=$D$12,"V","X")</f>
        <v>X</v>
      </c>
      <c r="H12" s="142"/>
      <c r="I12" s="142" t="str">
        <f>IF(I$10&gt;=$D$12,"V","X")</f>
        <v>X</v>
      </c>
      <c r="J12" s="142"/>
      <c r="K12" s="142" t="str">
        <f>IF(K$10&gt;=$D$12,"V","X")</f>
        <v>X</v>
      </c>
      <c r="L12" s="142"/>
    </row>
    <row r="16" spans="1:12" x14ac:dyDescent="0.25">
      <c r="D16" s="12"/>
    </row>
    <row r="32" spans="1:1" x14ac:dyDescent="0.25">
      <c r="A32" s="1" t="s">
        <v>22</v>
      </c>
    </row>
    <row r="33" spans="1:1" x14ac:dyDescent="0.25">
      <c r="A33" s="1" t="s">
        <v>23</v>
      </c>
    </row>
  </sheetData>
  <mergeCells count="29">
    <mergeCell ref="A12:C12"/>
    <mergeCell ref="E12:F12"/>
    <mergeCell ref="G12:H12"/>
    <mergeCell ref="I12:J12"/>
    <mergeCell ref="K12:L12"/>
    <mergeCell ref="E2:F2"/>
    <mergeCell ref="A11:C11"/>
    <mergeCell ref="A1:A3"/>
    <mergeCell ref="D1:D3"/>
    <mergeCell ref="B1:B3"/>
    <mergeCell ref="A4:A5"/>
    <mergeCell ref="A6:A8"/>
    <mergeCell ref="C1:C3"/>
    <mergeCell ref="K10:L10"/>
    <mergeCell ref="A10:C10"/>
    <mergeCell ref="K11:L11"/>
    <mergeCell ref="K1:L1"/>
    <mergeCell ref="K2:L2"/>
    <mergeCell ref="E11:F11"/>
    <mergeCell ref="G11:H11"/>
    <mergeCell ref="E10:F10"/>
    <mergeCell ref="G10:H10"/>
    <mergeCell ref="I1:J1"/>
    <mergeCell ref="G2:H2"/>
    <mergeCell ref="I2:J2"/>
    <mergeCell ref="E1:F1"/>
    <mergeCell ref="G1:H1"/>
    <mergeCell ref="I10:J10"/>
    <mergeCell ref="I11:J11"/>
  </mergeCells>
  <conditionalFormatting sqref="E11:F11">
    <cfRule type="expression" dxfId="7" priority="11">
      <formula>E11="X"</formula>
    </cfRule>
    <cfRule type="expression" dxfId="6" priority="12">
      <formula>E11="V"</formula>
    </cfRule>
  </conditionalFormatting>
  <conditionalFormatting sqref="G11:L11">
    <cfRule type="expression" dxfId="5" priority="5">
      <formula>G11="X"</formula>
    </cfRule>
    <cfRule type="expression" dxfId="4" priority="6">
      <formula>G11="V"</formula>
    </cfRule>
  </conditionalFormatting>
  <conditionalFormatting sqref="E12:F12">
    <cfRule type="expression" dxfId="3" priority="3">
      <formula>E12="X"</formula>
    </cfRule>
    <cfRule type="expression" dxfId="2" priority="4">
      <formula>E12="V"</formula>
    </cfRule>
  </conditionalFormatting>
  <conditionalFormatting sqref="G12:L12">
    <cfRule type="expression" dxfId="1" priority="1">
      <formula>G12="X"</formula>
    </cfRule>
    <cfRule type="expression" dxfId="0" priority="2">
      <formula>G12="V"</formula>
    </cfRule>
  </conditionalFormatting>
  <dataValidations count="3">
    <dataValidation operator="notBetween" allowBlank="1" showInputMessage="1" showErrorMessage="1" sqref="K4:K5 G4:G5 E4:E5 I4:I5"/>
    <dataValidation type="whole" allowBlank="1" showInputMessage="1" showErrorMessage="1" sqref="E6:E7 G6:G7 I6:I7 K6:K7">
      <formula1>0</formula1>
      <formula2>5</formula2>
    </dataValidation>
    <dataValidation type="whole" allowBlank="1" showInputMessage="1" showErrorMessage="1" sqref="E8 G8 I8 K8">
      <formula1>0</formula1>
      <formula2>10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rightToLeft="1" zoomScale="60" zoomScaleNormal="60" workbookViewId="0">
      <selection activeCell="H13" sqref="H13"/>
    </sheetView>
  </sheetViews>
  <sheetFormatPr defaultRowHeight="14.25" x14ac:dyDescent="0.2"/>
  <cols>
    <col min="2" max="2" width="46.125" customWidth="1"/>
    <col min="3" max="3" width="20.75" customWidth="1"/>
    <col min="4" max="4" width="40.5" customWidth="1"/>
    <col min="5" max="5" width="11.5" customWidth="1"/>
  </cols>
  <sheetData>
    <row r="1" spans="1:13" ht="16.5" thickBot="1" x14ac:dyDescent="0.25">
      <c r="A1" s="174" t="s">
        <v>70</v>
      </c>
      <c r="B1" s="174"/>
      <c r="C1" s="174"/>
      <c r="D1" s="175"/>
      <c r="E1" s="175" t="s">
        <v>39</v>
      </c>
      <c r="F1" s="164">
        <f>'תנאי סף'!D1:D2</f>
        <v>1</v>
      </c>
      <c r="G1" s="165"/>
      <c r="H1" s="164">
        <f>'תנאי סף'!E1:E2</f>
        <v>2</v>
      </c>
      <c r="I1" s="165"/>
      <c r="J1" s="164">
        <f>'תנאי סף'!F1:F2</f>
        <v>3</v>
      </c>
      <c r="K1" s="165"/>
      <c r="L1" s="164">
        <f>'תנאי סף'!G1:G2</f>
        <v>4</v>
      </c>
      <c r="M1" s="165"/>
    </row>
    <row r="2" spans="1:13" ht="15.75" customHeight="1" x14ac:dyDescent="0.2">
      <c r="A2" s="174"/>
      <c r="B2" s="174"/>
      <c r="C2" s="174"/>
      <c r="D2" s="175"/>
      <c r="E2" s="175"/>
      <c r="F2" s="166">
        <f>'תנאי סף'!D3</f>
        <v>0</v>
      </c>
      <c r="G2" s="167"/>
      <c r="H2" s="166">
        <f>'תנאי סף'!E3</f>
        <v>0</v>
      </c>
      <c r="I2" s="167"/>
      <c r="J2" s="166">
        <f>'תנאי סף'!F3</f>
        <v>0</v>
      </c>
      <c r="K2" s="167"/>
      <c r="L2" s="166">
        <f>'תנאי סף'!G3</f>
        <v>0</v>
      </c>
      <c r="M2" s="167"/>
    </row>
    <row r="3" spans="1:13" ht="15.75" customHeight="1" x14ac:dyDescent="0.2">
      <c r="A3" s="176"/>
      <c r="B3" s="176"/>
      <c r="C3" s="176"/>
      <c r="D3" s="177"/>
      <c r="E3" s="177"/>
      <c r="F3" s="168"/>
      <c r="G3" s="169"/>
      <c r="H3" s="168"/>
      <c r="I3" s="169"/>
      <c r="J3" s="168"/>
      <c r="K3" s="169"/>
      <c r="L3" s="168"/>
      <c r="M3" s="169"/>
    </row>
    <row r="4" spans="1:13" ht="16.5" thickBot="1" x14ac:dyDescent="0.25">
      <c r="A4" s="57" t="s">
        <v>17</v>
      </c>
      <c r="B4" s="60" t="s">
        <v>38</v>
      </c>
      <c r="C4" s="66" t="s">
        <v>37</v>
      </c>
      <c r="D4" s="65" t="s">
        <v>28</v>
      </c>
      <c r="E4" s="61" t="s">
        <v>8</v>
      </c>
      <c r="F4" s="33" t="s">
        <v>27</v>
      </c>
      <c r="G4" s="32" t="s">
        <v>24</v>
      </c>
      <c r="H4" s="31" t="s">
        <v>27</v>
      </c>
      <c r="I4" s="32" t="s">
        <v>24</v>
      </c>
      <c r="J4" s="31" t="s">
        <v>27</v>
      </c>
      <c r="K4" s="32" t="s">
        <v>24</v>
      </c>
      <c r="L4" s="33" t="s">
        <v>27</v>
      </c>
      <c r="M4" s="32" t="s">
        <v>24</v>
      </c>
    </row>
    <row r="5" spans="1:13" ht="15.75" customHeight="1" x14ac:dyDescent="0.2">
      <c r="A5" s="162" t="s">
        <v>69</v>
      </c>
      <c r="B5" s="162" t="s">
        <v>71</v>
      </c>
      <c r="C5" s="162" t="s">
        <v>76</v>
      </c>
      <c r="D5" s="59" t="s">
        <v>72</v>
      </c>
      <c r="E5" s="92">
        <v>10</v>
      </c>
      <c r="F5" s="107"/>
      <c r="G5" s="34"/>
      <c r="H5" s="107"/>
      <c r="I5" s="34"/>
      <c r="J5" s="107"/>
      <c r="K5" s="34"/>
      <c r="L5" s="107"/>
      <c r="M5" s="34"/>
    </row>
    <row r="6" spans="1:13" ht="15.75" customHeight="1" x14ac:dyDescent="0.2">
      <c r="A6" s="163"/>
      <c r="B6" s="163"/>
      <c r="C6" s="163"/>
      <c r="D6" s="59" t="s">
        <v>73</v>
      </c>
      <c r="E6" s="92">
        <v>10</v>
      </c>
      <c r="F6" s="108"/>
      <c r="G6" s="34"/>
      <c r="H6" s="108"/>
      <c r="I6" s="34"/>
      <c r="J6" s="108"/>
      <c r="K6" s="34"/>
      <c r="L6" s="108"/>
      <c r="M6" s="34"/>
    </row>
    <row r="7" spans="1:13" ht="15.75" x14ac:dyDescent="0.2">
      <c r="A7" s="163"/>
      <c r="B7" s="163"/>
      <c r="C7" s="163"/>
      <c r="D7" s="62" t="s">
        <v>74</v>
      </c>
      <c r="E7" s="92">
        <v>10</v>
      </c>
      <c r="F7" s="108"/>
      <c r="G7" s="35"/>
      <c r="H7" s="108"/>
      <c r="I7" s="35"/>
      <c r="J7" s="108"/>
      <c r="K7" s="35"/>
      <c r="L7" s="108"/>
      <c r="M7" s="35"/>
    </row>
    <row r="8" spans="1:13" ht="15.75" x14ac:dyDescent="0.2">
      <c r="A8" s="163"/>
      <c r="B8" s="163"/>
      <c r="C8" s="163"/>
      <c r="D8" s="63" t="s">
        <v>75</v>
      </c>
      <c r="E8" s="92">
        <v>10</v>
      </c>
      <c r="F8" s="108"/>
      <c r="G8" s="35"/>
      <c r="H8" s="108"/>
      <c r="I8" s="35"/>
      <c r="J8" s="108"/>
      <c r="K8" s="35"/>
      <c r="L8" s="108"/>
      <c r="M8" s="35"/>
    </row>
    <row r="9" spans="1:13" ht="15.75" x14ac:dyDescent="0.2">
      <c r="A9" s="163"/>
      <c r="B9" s="163"/>
      <c r="C9" s="162" t="s">
        <v>77</v>
      </c>
      <c r="D9" s="59" t="s">
        <v>72</v>
      </c>
      <c r="E9" s="92">
        <v>5</v>
      </c>
      <c r="F9" s="108"/>
      <c r="G9" s="35"/>
      <c r="H9" s="108"/>
      <c r="I9" s="35"/>
      <c r="J9" s="108"/>
      <c r="K9" s="35"/>
      <c r="L9" s="108"/>
      <c r="M9" s="35"/>
    </row>
    <row r="10" spans="1:13" ht="15.75" x14ac:dyDescent="0.2">
      <c r="A10" s="163"/>
      <c r="B10" s="163"/>
      <c r="C10" s="163"/>
      <c r="D10" s="59" t="s">
        <v>73</v>
      </c>
      <c r="E10" s="92">
        <v>5</v>
      </c>
      <c r="F10" s="108"/>
      <c r="G10" s="35"/>
      <c r="H10" s="108"/>
      <c r="I10" s="35"/>
      <c r="J10" s="108"/>
      <c r="K10" s="35"/>
      <c r="L10" s="108"/>
      <c r="M10" s="35"/>
    </row>
    <row r="11" spans="1:13" ht="15.75" x14ac:dyDescent="0.2">
      <c r="A11" s="163"/>
      <c r="B11" s="163"/>
      <c r="C11" s="163"/>
      <c r="D11" s="62" t="s">
        <v>74</v>
      </c>
      <c r="E11" s="92">
        <v>5</v>
      </c>
      <c r="F11" s="108"/>
      <c r="G11" s="35"/>
      <c r="H11" s="108"/>
      <c r="I11" s="35"/>
      <c r="J11" s="108"/>
      <c r="K11" s="35"/>
      <c r="L11" s="108"/>
      <c r="M11" s="35"/>
    </row>
    <row r="12" spans="1:13" ht="15.75" x14ac:dyDescent="0.2">
      <c r="A12" s="163"/>
      <c r="B12" s="163"/>
      <c r="C12" s="163"/>
      <c r="D12" s="93" t="s">
        <v>75</v>
      </c>
      <c r="E12" s="92">
        <v>5</v>
      </c>
      <c r="F12" s="108"/>
      <c r="G12" s="35"/>
      <c r="H12" s="108"/>
      <c r="I12" s="35"/>
      <c r="J12" s="108"/>
      <c r="K12" s="35"/>
      <c r="L12" s="108"/>
      <c r="M12" s="35"/>
    </row>
    <row r="13" spans="1:13" ht="48" thickBot="1" x14ac:dyDescent="0.25">
      <c r="A13" s="91" t="s">
        <v>80</v>
      </c>
      <c r="B13" s="91" t="s">
        <v>78</v>
      </c>
      <c r="C13" s="91"/>
      <c r="D13" s="93" t="s">
        <v>79</v>
      </c>
      <c r="E13" s="92">
        <v>40</v>
      </c>
      <c r="F13" s="108"/>
      <c r="G13" s="35"/>
      <c r="H13" s="108"/>
      <c r="I13" s="35"/>
      <c r="J13" s="108"/>
      <c r="K13" s="35"/>
      <c r="L13" s="108"/>
      <c r="M13" s="35"/>
    </row>
    <row r="14" spans="1:13" ht="16.5" thickBot="1" x14ac:dyDescent="0.25">
      <c r="A14" s="172"/>
      <c r="B14" s="172"/>
      <c r="C14" s="172"/>
      <c r="D14" s="173"/>
      <c r="E14" s="64">
        <f>SUM(E5:E13)</f>
        <v>100</v>
      </c>
      <c r="F14" s="170">
        <f>SUM(F5:F13)</f>
        <v>0</v>
      </c>
      <c r="G14" s="171"/>
      <c r="H14" s="178">
        <f>SUM(H5:H13)</f>
        <v>0</v>
      </c>
      <c r="I14" s="171"/>
      <c r="J14" s="178">
        <f>SUM(J5:J13)</f>
        <v>0</v>
      </c>
      <c r="K14" s="171"/>
      <c r="L14" s="178">
        <f>SUM(L5:L13)</f>
        <v>0</v>
      </c>
      <c r="M14" s="171"/>
    </row>
  </sheetData>
  <mergeCells count="19">
    <mergeCell ref="L14:M14"/>
    <mergeCell ref="J14:K14"/>
    <mergeCell ref="H14:I14"/>
    <mergeCell ref="L1:M1"/>
    <mergeCell ref="J1:K1"/>
    <mergeCell ref="H1:I1"/>
    <mergeCell ref="L2:M3"/>
    <mergeCell ref="J2:K3"/>
    <mergeCell ref="H2:I3"/>
    <mergeCell ref="F1:G1"/>
    <mergeCell ref="F2:G3"/>
    <mergeCell ref="F14:G14"/>
    <mergeCell ref="A14:D14"/>
    <mergeCell ref="A1:D3"/>
    <mergeCell ref="E1:E3"/>
    <mergeCell ref="A5:A12"/>
    <mergeCell ref="C5:C8"/>
    <mergeCell ref="C9:C12"/>
    <mergeCell ref="B5: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rightToLeft="1" showWhiteSpace="0" zoomScaleNormal="100" workbookViewId="0">
      <selection activeCell="D6" sqref="D6"/>
    </sheetView>
  </sheetViews>
  <sheetFormatPr defaultColWidth="9" defaultRowHeight="15.75" x14ac:dyDescent="0.25"/>
  <cols>
    <col min="1" max="1" width="38" style="1" customWidth="1"/>
    <col min="2" max="2" width="9.75" style="1" customWidth="1"/>
    <col min="3" max="3" width="9.875" style="1" customWidth="1"/>
    <col min="4" max="4" width="8.875" style="1" customWidth="1"/>
    <col min="5" max="16384" width="9" style="1"/>
  </cols>
  <sheetData>
    <row r="1" spans="1:5" ht="16.5" thickBot="1" x14ac:dyDescent="0.3">
      <c r="A1" s="94" t="s">
        <v>19</v>
      </c>
      <c r="B1" s="30">
        <f>'תנאי סף'!D1:D2</f>
        <v>1</v>
      </c>
      <c r="C1" s="30">
        <f>'תנאי סף'!E1:E2</f>
        <v>2</v>
      </c>
      <c r="D1" s="30">
        <f>'תנאי סף'!F1:F2</f>
        <v>3</v>
      </c>
      <c r="E1" s="30">
        <f>'תנאי סף'!G1:G2</f>
        <v>4</v>
      </c>
    </row>
    <row r="2" spans="1:5" ht="50.25" customHeight="1" thickBot="1" x14ac:dyDescent="0.3">
      <c r="A2" s="94" t="s">
        <v>85</v>
      </c>
      <c r="B2" s="30">
        <f>'תנאי סף'!D3</f>
        <v>0</v>
      </c>
      <c r="C2" s="30">
        <f>'תנאי סף'!E3</f>
        <v>0</v>
      </c>
      <c r="D2" s="30">
        <f>'תנאי סף'!F3</f>
        <v>0</v>
      </c>
      <c r="E2" s="30">
        <f>'תנאי סף'!G3</f>
        <v>0</v>
      </c>
    </row>
    <row r="3" spans="1:5" x14ac:dyDescent="0.25">
      <c r="A3" s="96" t="s">
        <v>31</v>
      </c>
      <c r="B3" s="179" t="s">
        <v>81</v>
      </c>
      <c r="C3" s="180"/>
      <c r="D3" s="180"/>
      <c r="E3" s="181"/>
    </row>
    <row r="4" spans="1:5" ht="51.75" customHeight="1" thickBot="1" x14ac:dyDescent="0.3">
      <c r="A4" s="23" t="s">
        <v>82</v>
      </c>
      <c r="B4" s="67"/>
      <c r="C4" s="24"/>
      <c r="D4" s="24"/>
      <c r="E4" s="26"/>
    </row>
    <row r="5" spans="1:5" ht="16.5" thickBot="1" x14ac:dyDescent="0.3">
      <c r="A5" s="95" t="s">
        <v>84</v>
      </c>
      <c r="B5" s="69" t="str">
        <f>IF(((B4&lt;=$A9)*AND(B4&gt;=$A8)),"V","X")</f>
        <v>X</v>
      </c>
      <c r="C5" s="69" t="str">
        <f>IF(((C4&lt;=$A9)*AND(C4&gt;=$A8)),"V","X")</f>
        <v>X</v>
      </c>
      <c r="D5" s="69" t="str">
        <f>IF(((D4&lt;=$A9)*AND(D4&gt;=$A8)),"V","X")</f>
        <v>X</v>
      </c>
      <c r="E5" s="69" t="str">
        <f>IF(((E4&lt;=$A9)*AND(E4&gt;=$A8)),"V","X")</f>
        <v>X</v>
      </c>
    </row>
    <row r="6" spans="1:5" ht="16.5" thickBot="1" x14ac:dyDescent="0.3">
      <c r="A6" s="95" t="s">
        <v>83</v>
      </c>
      <c r="B6" s="3" t="e">
        <f>(MIN($B$4,$C$4,$D$4,$E$4)/B$4)*100</f>
        <v>#DIV/0!</v>
      </c>
      <c r="C6" s="3" t="e">
        <f t="shared" ref="C6:E6" si="0">(MIN($B$4,$C$4,$D$4,$E$4)/C$4)*100</f>
        <v>#DIV/0!</v>
      </c>
      <c r="D6" s="3" t="e">
        <f t="shared" si="0"/>
        <v>#DIV/0!</v>
      </c>
      <c r="E6" s="3" t="e">
        <f t="shared" si="0"/>
        <v>#DIV/0!</v>
      </c>
    </row>
    <row r="8" spans="1:5" x14ac:dyDescent="0.25">
      <c r="A8" s="12">
        <v>0.05</v>
      </c>
    </row>
    <row r="9" spans="1:5" x14ac:dyDescent="0.25">
      <c r="A9" s="12">
        <v>0.1</v>
      </c>
    </row>
  </sheetData>
  <mergeCells count="1">
    <mergeCell ref="B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rightToLeft="1" tabSelected="1" workbookViewId="0">
      <selection activeCell="E12" sqref="E12"/>
    </sheetView>
  </sheetViews>
  <sheetFormatPr defaultRowHeight="14.25" x14ac:dyDescent="0.2"/>
  <sheetData>
    <row r="1" spans="1:7" ht="16.5" thickBot="1" x14ac:dyDescent="0.3">
      <c r="A1" s="182" t="s">
        <v>19</v>
      </c>
      <c r="B1" s="183"/>
      <c r="C1" s="30">
        <f>'תנאי סף'!D1:D2</f>
        <v>1</v>
      </c>
      <c r="D1" s="30">
        <f>'תנאי סף'!E1:E2</f>
        <v>2</v>
      </c>
      <c r="E1" s="30">
        <f>'תנאי סף'!F1:F2</f>
        <v>3</v>
      </c>
      <c r="F1" s="30">
        <f>'תנאי סף'!G1:G2</f>
        <v>4</v>
      </c>
    </row>
    <row r="2" spans="1:7" ht="15.75" x14ac:dyDescent="0.25">
      <c r="A2" s="182" t="s">
        <v>85</v>
      </c>
      <c r="B2" s="183"/>
      <c r="C2" s="30">
        <f>'תנאי סף'!D3</f>
        <v>0</v>
      </c>
      <c r="D2" s="30">
        <f>'תנאי סף'!E3</f>
        <v>0</v>
      </c>
      <c r="E2" s="30">
        <f>'תנאי סף'!F3</f>
        <v>0</v>
      </c>
      <c r="F2" s="30">
        <f>'תנאי סף'!G3</f>
        <v>0</v>
      </c>
    </row>
    <row r="3" spans="1:7" ht="32.25" thickBot="1" x14ac:dyDescent="0.3">
      <c r="A3" s="96" t="s">
        <v>31</v>
      </c>
      <c r="B3" s="111" t="s">
        <v>86</v>
      </c>
      <c r="C3" s="186" t="s">
        <v>81</v>
      </c>
      <c r="D3" s="186"/>
      <c r="E3" s="186"/>
      <c r="F3" s="186"/>
    </row>
    <row r="4" spans="1:7" ht="15.75" x14ac:dyDescent="0.25">
      <c r="A4" s="4" t="s">
        <v>9</v>
      </c>
      <c r="B4" s="109">
        <v>0.7</v>
      </c>
      <c r="C4" s="5">
        <f>איכות!E10</f>
        <v>0</v>
      </c>
      <c r="D4" s="5">
        <f>איכות!G10</f>
        <v>0</v>
      </c>
      <c r="E4" s="5">
        <f>איכות!I10</f>
        <v>0</v>
      </c>
      <c r="F4" s="5">
        <f>איכות!K10</f>
        <v>0</v>
      </c>
      <c r="G4" s="1"/>
    </row>
    <row r="5" spans="1:7" ht="16.5" thickBot="1" x14ac:dyDescent="0.3">
      <c r="A5" s="6" t="s">
        <v>10</v>
      </c>
      <c r="B5" s="110">
        <v>0.3</v>
      </c>
      <c r="C5" s="7" t="e">
        <f>מחיר!B6</f>
        <v>#DIV/0!</v>
      </c>
      <c r="D5" s="7" t="e">
        <f>מחיר!C6</f>
        <v>#DIV/0!</v>
      </c>
      <c r="E5" s="7" t="e">
        <f>מחיר!D6</f>
        <v>#DIV/0!</v>
      </c>
      <c r="F5" s="7" t="e">
        <f>מחיר!E6</f>
        <v>#DIV/0!</v>
      </c>
      <c r="G5" s="1"/>
    </row>
    <row r="6" spans="1:7" ht="15.75" x14ac:dyDescent="0.25">
      <c r="A6" s="8" t="s">
        <v>87</v>
      </c>
      <c r="B6" s="8">
        <f>SUM(B4:B5)</f>
        <v>1</v>
      </c>
      <c r="C6" s="9" t="e">
        <f>SUMPRODUCT($B$4:$B$5,C4:C5)</f>
        <v>#DIV/0!</v>
      </c>
      <c r="D6" s="9" t="e">
        <f t="shared" ref="D6:F6" si="0">SUMPRODUCT($B$4:$B$5,D4:D5)</f>
        <v>#DIV/0!</v>
      </c>
      <c r="E6" s="9" t="e">
        <f t="shared" si="0"/>
        <v>#DIV/0!</v>
      </c>
      <c r="F6" s="9" t="e">
        <f t="shared" si="0"/>
        <v>#DIV/0!</v>
      </c>
      <c r="G6" s="1"/>
    </row>
    <row r="7" spans="1:7" ht="16.5" thickBot="1" x14ac:dyDescent="0.3">
      <c r="A7" s="184" t="s">
        <v>11</v>
      </c>
      <c r="B7" s="185"/>
      <c r="C7" s="10" t="e">
        <f>_xlfn.RANK.EQ(C6,$C6:$F6,0)</f>
        <v>#DIV/0!</v>
      </c>
      <c r="D7" s="10" t="e">
        <f>_xlfn.RANK.EQ(D6,$C6:$F6,0)</f>
        <v>#DIV/0!</v>
      </c>
      <c r="E7" s="10" t="e">
        <f>_xlfn.RANK.EQ(E6,$C6:$F6,0)</f>
        <v>#DIV/0!</v>
      </c>
      <c r="F7" s="10" t="e">
        <f>_xlfn.RANK.EQ(F6,$C6:$F6,0)</f>
        <v>#DIV/0!</v>
      </c>
      <c r="G7" s="1"/>
    </row>
  </sheetData>
  <mergeCells count="4">
    <mergeCell ref="A1:B1"/>
    <mergeCell ref="A2:B2"/>
    <mergeCell ref="A7:B7"/>
    <mergeCell ref="C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6</vt:i4>
      </vt:variant>
    </vt:vector>
  </HeadingPairs>
  <TitlesOfParts>
    <vt:vector size="11" baseType="lpstr">
      <vt:lpstr>תנאי סף</vt:lpstr>
      <vt:lpstr>איכות</vt:lpstr>
      <vt:lpstr>תכנית מוצעת</vt:lpstr>
      <vt:lpstr>מחיר</vt:lpstr>
      <vt:lpstr>סיכום</vt:lpstr>
      <vt:lpstr>'תנאי סף'!_Ref312343192</vt:lpstr>
      <vt:lpstr>'תנאי סף'!_Ref381020389</vt:lpstr>
      <vt:lpstr>'תנאי סף'!_Ref404259197</vt:lpstr>
      <vt:lpstr>'תנאי סף'!_Ref476044578</vt:lpstr>
      <vt:lpstr>'תנאי סף'!_Ref484943746</vt:lpstr>
      <vt:lpstr>'תנאי סף'!_Ref535161705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Yerel Nimni-Avni</cp:lastModifiedBy>
  <dcterms:created xsi:type="dcterms:W3CDTF">2014-12-29T12:32:12Z</dcterms:created>
  <dcterms:modified xsi:type="dcterms:W3CDTF">2019-04-02T11:11:57Z</dcterms:modified>
</cp:coreProperties>
</file>